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<sst xmlns="http://schemas.openxmlformats.org/spreadsheetml/2006/main" count="501" uniqueCount="153">
  <si>
    <t>Dział</t>
  </si>
  <si>
    <t>Rozdział</t>
  </si>
  <si>
    <t>Treść</t>
  </si>
  <si>
    <t>Plan</t>
  </si>
  <si>
    <t>Wykonanie</t>
  </si>
  <si>
    <t>%</t>
  </si>
  <si>
    <t>010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</si>
  <si>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</si>
  <si>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</si>
  <si>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</si>
  <si>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</si>
  <si>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</si>
  <si>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</si>
  <si>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</si>
  <si>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EDUKACYJNA OPIEKA WYCHOWAWCZA</t>
  </si>
  <si>
    <t>Przedszkola</t>
  </si>
  <si>
    <t>GOSPODARKA KOMUNALNA I OCHRONA ŚRODOWISKA</t>
  </si>
  <si>
    <t>Gospodarka ściekowa i ochrona wód</t>
  </si>
  <si>
    <t>KULTURA FIZYCZNA I SPORT</t>
  </si>
  <si>
    <t>Instytucje kultury fizycznej</t>
  </si>
  <si>
    <t>Izby rolnicze</t>
  </si>
  <si>
    <t>Drogi publiczne powiatowe</t>
  </si>
  <si>
    <t>DZIAŁALNOŚĆ USŁUGOWA</t>
  </si>
  <si>
    <t>Opracowania geodezyjne i kartograficzne</t>
  </si>
  <si>
    <t>Urzędy wojewódzkie</t>
  </si>
  <si>
    <t>URZĘDY NACZELNYCH ORGANÓW WŁADZY PAŃSTWOWEJ , KONTROLI I OCHRONY PRAWA ORAZ SĄDOWNICTWA</t>
  </si>
  <si>
    <t>BEZPIECZEŃSTWO PUBLICZNE I OCHRONA PRZECIWPOŻAROWA</t>
  </si>
  <si>
    <t>Obrona cywilna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</si>
  <si>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</si>
  <si>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</si>
  <si>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</si>
  <si>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</si>
  <si>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</si>
  <si>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</si>
  <si>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</si>
  <si>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</si>
  <si>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SZKOLNICTWO WYŻSZE</t>
  </si>
  <si>
    <t>OCHRONA ZDROWIA</t>
  </si>
  <si>
    <t>Przeciwdziałanie alkoholizmowi</t>
  </si>
  <si>
    <t>Ośrodki pomocy społecznej</t>
  </si>
  <si>
    <t>Świetlice szkolne</t>
  </si>
  <si>
    <t>Pomoc materialna dla uczniów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</si>
  <si>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</si>
  <si>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</si>
  <si>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</si>
  <si>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</si>
  <si>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</si>
  <si>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Pozostałe instytucje kultury</t>
  </si>
  <si>
    <t>Biblioteki</t>
  </si>
  <si>
    <t>Muzea</t>
  </si>
  <si>
    <t>WYDATKI OGÓŁEM</t>
  </si>
  <si>
    <t>01022</t>
  </si>
  <si>
    <t>01030</t>
  </si>
  <si>
    <t>Państwowy Fundusz Rehabilitacji Osób Niepełnosprawnych</t>
  </si>
  <si>
    <t>Obiekty sportowe</t>
  </si>
  <si>
    <t>Dokształcanie i doskonalenie nauczycieli</t>
  </si>
  <si>
    <t>Dodatki mieszkaniowe</t>
  </si>
  <si>
    <t>TURYSTYKA</t>
  </si>
  <si>
    <t>Zadania w zakresie upowszechniania turystyki</t>
  </si>
  <si>
    <t>Oddziały przedszkolne w szkołach podstawowych</t>
  </si>
  <si>
    <t>Usługi opiekuńcze i specjalistyczne usługi opiekuńcze</t>
  </si>
  <si>
    <t>Dowożenie uczniów do szkół</t>
  </si>
  <si>
    <t>POMOC SPOŁECZNA</t>
  </si>
  <si>
    <t>01095</t>
  </si>
  <si>
    <t>Zwalczanie narkomanii</t>
  </si>
  <si>
    <t>Domy pomocy społecznej</t>
  </si>
  <si>
    <t>Kolonie i obozy oraz inne formy wypoczynku dzieci i młodzieży szkolnej, a także szkolenia młodzieży</t>
  </si>
  <si>
    <t>Rady gmin (miast i miast na prawach powiatu)</t>
  </si>
  <si>
    <t>Urzędy gmin (miast i miast na prawach powiatu)</t>
  </si>
  <si>
    <t>Urzędy naczelnych organów władzy państwowej, kontroli i ochrony prawa.</t>
  </si>
  <si>
    <t>Zadania w zakresie kultury fizycznej i sportu</t>
  </si>
  <si>
    <t>Zarządzanie kryzysowe</t>
  </si>
  <si>
    <t>Promocja jednostek samorządu terytorialnego</t>
  </si>
  <si>
    <t>DOCHODY OD OSÓB PRAWNYCH , OD OSÓB FIZYCZNYCH I OD INNYCH JEDNOSTEK NIEPOSIADAJĄCYCH OSOBOWOŚCI PRAWNEJ ORAZ WYDATKI ZWIĄZANE Z ICH POBOREM</t>
  </si>
  <si>
    <t>Wpływy z podatku rolnego, podatku leśnego podatku od spadków i darowizn, podatku od czynności cywilnoprawnych oraz podatków i opłat lokalnych od osób fizycznych</t>
  </si>
  <si>
    <t>Zespoły obsługi  ekonomiczno-administracyjnej szkół</t>
  </si>
  <si>
    <t>Świadczenia rodzinne, świadczenie z funduszu alimentacyjnego  oraz składki na ubezpieczenia emerytalne i rentowe z ubezpieczenia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</si>
  <si>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</si>
  <si>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Zasiłki i pomoc w naturze oraz składki na ubezpieczenia emerytalne i rentowe</t>
  </si>
  <si>
    <t>Jednostki specjalistycznego poradnictwa , mieszkania chronione i ośrodki interwencji kryzysowej</t>
  </si>
  <si>
    <t>POZOSTAŁE ZADANIA W ZAKRESIE POLITYKI SPOŁECZNEJ</t>
  </si>
  <si>
    <t>Pozostałe zadania w zakresie kultury</t>
  </si>
  <si>
    <t>PRZETWÓRSTWO PRZEMYSŁOWE</t>
  </si>
  <si>
    <t>15011</t>
  </si>
  <si>
    <t>Rozwój przedsiębiorczości</t>
  </si>
  <si>
    <t>Zasiłki stałe</t>
  </si>
  <si>
    <t>Centra integracji społecznej</t>
  </si>
  <si>
    <t>Spis powszechny i inne</t>
  </si>
  <si>
    <t>Komendy wojewódzkie Policji</t>
  </si>
  <si>
    <t>Zwalczanie chorób zakaźnych zwierząt oraz badania monitoringowe pozostałości chemicznych i biologicznych w tkankach zwierząt i produktach pochodzenia zwierzęcego.</t>
  </si>
  <si>
    <t>4300</t>
  </si>
  <si>
    <t>Zakup usług pozostałych</t>
  </si>
  <si>
    <t>2850</t>
  </si>
  <si>
    <t>Wpłaty gmin na rzecz izb rolniczych w wysokości 2% uzyskanych wpływów z podatku rolnego</t>
  </si>
  <si>
    <t>4430</t>
  </si>
  <si>
    <t>Różne opłaty i składki</t>
  </si>
  <si>
    <t>6639</t>
  </si>
  <si>
    <t>Dotacje celowe przekazane do samorządu województwa na inwestycje i zakupy inwestycyjne realizowane na podstawie porozumień (umów) między jednostkami samorządu terytorialnego</t>
  </si>
  <si>
    <t>Zakup usług remontowych</t>
  </si>
  <si>
    <t>Wydatki inwestycyjne jednostek budżetowych</t>
  </si>
  <si>
    <t>Wydatki na zakupy inwestycyjne jednostek budżetowych</t>
  </si>
  <si>
    <t>Towarzystwa budownictwa społecznego</t>
  </si>
  <si>
    <t>Opłaty za administrowanie i czynsze za budynki, lokale i pomieszczenia garażowe</t>
  </si>
  <si>
    <t>Wkłady na zakup i objęcie akcji, wniesienie wkładów do spółek prawa handlowego oraz na uzupełnienie funduszy statutowych banków państwowych i innych instytucji finansowych</t>
  </si>
  <si>
    <t>Wypłaty z tytułu gwarancji i poręczeń</t>
  </si>
  <si>
    <t>Wynagrodzenia bezosobowe</t>
  </si>
  <si>
    <t>Cmentarze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</si>
  <si>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</si>
  <si>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</si>
  <si>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</si>
  <si>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</si>
  <si>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</si>
  <si>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Odpisy na zakładowy fundusz świadczeń socjalnych</t>
  </si>
  <si>
    <t>Różne wydatki na rzecz osób fizycznych</t>
  </si>
  <si>
    <t>Opłaty z tytułu zakupu usług telekomunikacyjnych świadczonych w ruchomej publicznej sieci telefonicznej</t>
  </si>
  <si>
    <t>Podróże służbowe krajowe</t>
  </si>
  <si>
    <t>Podróże służbowe zagraniczne</t>
  </si>
  <si>
    <t>Wydatki osobowe niezaliczane do wynagrodzeń</t>
  </si>
  <si>
    <t>Zakup energii</t>
  </si>
  <si>
    <t>Zakup usług zdrowotnych</t>
  </si>
  <si>
    <t>Zakup usług dostępu do sieci Internet</t>
  </si>
  <si>
    <t>Opłaty z tytułu zakupu usług telekomunikacyjnych świadczonych w stacjonarnej publicznej sieci telefonicznej</t>
  </si>
  <si>
    <t>Zakup usług obejmujących tłumaczenia</t>
  </si>
  <si>
    <t>Zakup usług obejmujących wykonanie ekspertyz,analiz i opinii</t>
  </si>
  <si>
    <t>Szkolenia pracowników niebędących członkami korpusu służby cywilnej</t>
  </si>
  <si>
    <t>Wpłaty jednostek na państwowy fundusz celowy</t>
  </si>
  <si>
    <t>Wpłaty jednostek na państwowy fundusz celowy na finansowanie lub dofinansowanie zadań inwestycyjnych</t>
  </si>
  <si>
    <t>Odsetki i dyskonto od skarbowych papierów wartościowych, kredytów i pożyczek oraz innych instrumentów finansowych, związanych z obsługą długu krajowego</t>
  </si>
  <si>
    <t>Rezerwy</t>
  </si>
  <si>
    <t>Dotacja podmiotowa z budżetu dla niepublicznej jednostki systemu oświaty</t>
  </si>
  <si>
    <t>Zakup pomocy naukowych, dydaktycznych i książek</t>
  </si>
  <si>
    <t>Koszty postępowania sądowego i prokuratorskiego</t>
  </si>
  <si>
    <t>Dotacja celowa z budżetu dla  pozostałych jednostek zaliczanych do sektora finansów publicznych</t>
  </si>
  <si>
    <t xml:space="preserve">Dotacja celowa z budżetu na finansowanie lub dofinansowanie zadań zleconych do realizacji pozostałym jednostkom niezaliczanym do sektora finansów publicznych </t>
  </si>
  <si>
    <t>Zakup usług przez jednostki samorządu terytorialnego od innych jednostek samorządu terytorialnego</t>
  </si>
  <si>
    <t>Zadania w zakresie przeciwdziałania przemocy w rodzinie</t>
  </si>
  <si>
    <t>Świadczenia społeczne</t>
  </si>
  <si>
    <t xml:space="preserve">Składki na ubezpieczenie zdrowotne </t>
  </si>
  <si>
    <t>Dotacja celowa na pomoc finansową udzielaną między jednostkami samorządu terytorialnego na dofinansowanie własnych zadań bieżących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</si>
  <si>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</si>
  <si>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</si>
  <si>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Żłobki</t>
  </si>
  <si>
    <t>Wpłaty na Państwowy Fundusz Rehabilitacji Osób Niepełnosprawnych</t>
  </si>
  <si>
    <t>Stypendia dla uczniów</t>
  </si>
  <si>
    <t>Inne formy pomocy dla uczniów</t>
  </si>
  <si>
    <t>Dotacja podmiotowa z budżetu dla samorządowej instytucji kultury</t>
  </si>
  <si>
    <t>Dotacje celowe przekazane dla powiatu na zadania bieżące realizowane na podstawie porozumień (umów) między jednostkami samorządu tertorialnego</t>
  </si>
  <si>
    <t>Podatek od towarów i usług (VAT)</t>
  </si>
  <si>
    <t>Wydatki bieżące</t>
  </si>
  <si>
    <t>Wydatki majątkowe</t>
  </si>
  <si>
    <t>Wydatki ogółem</t>
  </si>
  <si>
    <t>ZESTAWIENIE WYDATKÓW BUDŻETU MIASTA ZA I PÓŁROCZE 2011 ROKU</t>
  </si>
  <si>
    <t>§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</si>
</sst>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8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4" fontId="0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/>
    </xf>
    <xf numFmtId="10" fontId="2" fillId="0" borderId="12" xfId="52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" fontId="0" fillId="0" borderId="13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left"/>
    </xf>
    <xf numFmtId="4" fontId="0" fillId="0" borderId="12" xfId="0" applyNumberForma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0" fontId="0" fillId="0" borderId="0" xfId="0" applyAlignment="1">
      <alignment/>
    </xf>
    <xf numFmtId="4" fontId="3" fillId="0" borderId="13" xfId="0" applyNumberFormat="1" applyFont="1" applyBorder="1" applyAlignment="1">
      <alignment vertical="top"/>
    </xf>
    <xf numFmtId="10" fontId="2" fillId="0" borderId="11" xfId="52" applyNumberFormat="1" applyFont="1" applyBorder="1" applyAlignment="1">
      <alignment vertical="top"/>
    </xf>
    <xf numFmtId="10" fontId="0" fillId="0" borderId="0" xfId="0" applyNumberFormat="1" applyBorder="1" applyAlignment="1">
      <alignment vertical="top"/>
    </xf>
    <xf numFmtId="10" fontId="2" fillId="0" borderId="13" xfId="52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10" fontId="2" fillId="0" borderId="14" xfId="52" applyNumberFormat="1" applyFont="1" applyBorder="1" applyAlignment="1">
      <alignment vertical="top"/>
    </xf>
    <xf numFmtId="10" fontId="2" fillId="0" borderId="15" xfId="52" applyNumberFormat="1" applyFont="1" applyBorder="1" applyAlignment="1">
      <alignment vertical="top"/>
    </xf>
    <xf numFmtId="10" fontId="1" fillId="0" borderId="1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4" fontId="2" fillId="0" borderId="13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top"/>
    </xf>
    <xf numFmtId="10" fontId="2" fillId="0" borderId="13" xfId="52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4"/>
  <sheetViews>
    <sheetView tabSelected="1" zoomScalePageLayoutView="0" workbookViewId="0" topLeftCell="A461">
      <selection activeCell="H485" sqref="H485"/>
    </sheetView>
  </sheetViews>
  <sheetFormatPr defaultColWidth="9.00390625" defaultRowHeight="12.75"/>
  <cols>
    <col min="1" max="1" width="5.00390625" style="0" customWidth="1"/>
    <col min="2" max="2" width="7.875" style="0" customWidth="1"/>
    <col min="3" max="3" width="5.875" style="0" customWidth="1"/>
    <col min="4" max="4" width="35.00390625" style="0" customWidth="1"/>
    <col min="5" max="6" width="12.875" style="0" customWidth="1"/>
    <col min="7" max="7" width="8.25390625" style="62" customWidth="1"/>
    <col min="8" max="8" width="13.75390625" style="0" customWidth="1"/>
    <col min="9" max="9" width="12.375" style="0" customWidth="1"/>
    <col min="10" max="10" width="13.625" style="0" customWidth="1"/>
    <col min="11" max="11" width="12.625" style="0" customWidth="1"/>
    <col min="13" max="13" width="8.625" style="0" customWidth="1"/>
  </cols>
  <sheetData>
    <row r="1" spans="2:10" ht="12.75">
      <c r="B1" s="110" t="s">
        <v>151</v>
      </c>
      <c r="C1" s="110"/>
      <c r="D1" s="110"/>
      <c r="E1" s="110"/>
      <c r="F1" s="110"/>
      <c r="G1" s="110"/>
      <c r="H1" s="110"/>
      <c r="I1" s="110"/>
      <c r="J1" s="110"/>
    </row>
    <row r="2" ht="13.5" thickBot="1"/>
    <row r="3" spans="1:13" ht="13.5" thickTop="1">
      <c r="A3" s="82" t="s">
        <v>0</v>
      </c>
      <c r="B3" s="82" t="s">
        <v>1</v>
      </c>
      <c r="C3" s="82" t="s">
        <v>152</v>
      </c>
      <c r="D3" s="79" t="s">
        <v>2</v>
      </c>
      <c r="E3" s="102" t="s">
        <v>150</v>
      </c>
      <c r="F3" s="103"/>
      <c r="G3" s="104"/>
      <c r="H3" s="108" t="s">
        <v>148</v>
      </c>
      <c r="I3" s="108"/>
      <c r="J3" s="98" t="s">
        <v>149</v>
      </c>
      <c r="K3" s="99"/>
      <c r="L3" s="59"/>
      <c r="M3" s="59"/>
    </row>
    <row r="4" spans="1:13" ht="13.5" thickBot="1">
      <c r="A4" s="83"/>
      <c r="B4" s="83"/>
      <c r="C4" s="83"/>
      <c r="D4" s="80"/>
      <c r="E4" s="105"/>
      <c r="F4" s="106"/>
      <c r="G4" s="107"/>
      <c r="H4" s="109"/>
      <c r="I4" s="109"/>
      <c r="J4" s="100"/>
      <c r="K4" s="101"/>
      <c r="L4" s="59"/>
      <c r="M4" s="59"/>
    </row>
    <row r="5" spans="1:11" ht="14.25" thickBot="1" thickTop="1">
      <c r="A5" s="84"/>
      <c r="B5" s="84"/>
      <c r="C5" s="84"/>
      <c r="D5" s="81"/>
      <c r="E5" s="1" t="s">
        <v>3</v>
      </c>
      <c r="F5" s="1" t="s">
        <v>4</v>
      </c>
      <c r="G5" s="70" t="s">
        <v>5</v>
      </c>
      <c r="H5" s="1" t="s">
        <v>3</v>
      </c>
      <c r="I5" s="1" t="s">
        <v>4</v>
      </c>
      <c r="J5" s="1" t="s">
        <v>3</v>
      </c>
      <c r="K5" s="1" t="s">
        <v>4</v>
      </c>
    </row>
    <row r="6" spans="1:11" ht="13.5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4">
        <v>7</v>
      </c>
      <c r="H6" s="73">
        <v>8</v>
      </c>
      <c r="I6" s="73">
        <v>9</v>
      </c>
      <c r="J6" s="73">
        <v>10</v>
      </c>
      <c r="K6" s="73">
        <v>11</v>
      </c>
    </row>
    <row r="7" spans="1:11" ht="13.5" customHeight="1">
      <c r="A7" s="96" t="s">
        <v>6</v>
      </c>
      <c r="B7" s="36"/>
      <c r="C7" s="36"/>
      <c r="D7" s="71" t="s">
        <v>7</v>
      </c>
      <c r="E7" s="72">
        <f>E8+E10+E12</f>
        <v>55573.270000000004</v>
      </c>
      <c r="F7" s="72">
        <f>F8+F10+F12</f>
        <v>11913.45</v>
      </c>
      <c r="G7" s="63">
        <f>F7/E7</f>
        <v>0.214373744787737</v>
      </c>
      <c r="H7" s="72">
        <f>H8+H10+H12</f>
        <v>55573.270000000004</v>
      </c>
      <c r="I7" s="72">
        <f>I8+I10+I12</f>
        <v>11913.45</v>
      </c>
      <c r="J7" s="72">
        <v>0</v>
      </c>
      <c r="K7" s="72">
        <v>0</v>
      </c>
    </row>
    <row r="8" spans="1:11" ht="75.75" customHeight="1">
      <c r="A8" s="96"/>
      <c r="B8" s="111" t="s">
        <v>51</v>
      </c>
      <c r="C8" s="48"/>
      <c r="D8" s="40" t="s">
        <v>89</v>
      </c>
      <c r="E8" s="41">
        <f>E9</f>
        <v>35000</v>
      </c>
      <c r="F8" s="41">
        <f>F9</f>
        <v>4981.99</v>
      </c>
      <c r="G8" s="63">
        <f aca="true" t="shared" si="0" ref="G8:G71">F8/E8</f>
        <v>0.14234257142857143</v>
      </c>
      <c r="H8" s="41">
        <f>H9</f>
        <v>35000</v>
      </c>
      <c r="I8" s="41">
        <f>I9</f>
        <v>4981.99</v>
      </c>
      <c r="J8" s="41">
        <v>0</v>
      </c>
      <c r="K8" s="41">
        <v>0</v>
      </c>
    </row>
    <row r="9" spans="1:11" ht="12.75" customHeight="1">
      <c r="A9" s="96"/>
      <c r="B9" s="112"/>
      <c r="C9" s="14" t="s">
        <v>90</v>
      </c>
      <c r="D9" s="8" t="s">
        <v>91</v>
      </c>
      <c r="E9" s="9">
        <v>35000</v>
      </c>
      <c r="F9" s="9">
        <v>4981.99</v>
      </c>
      <c r="G9" s="37">
        <f t="shared" si="0"/>
        <v>0.14234257142857143</v>
      </c>
      <c r="H9" s="9">
        <v>35000</v>
      </c>
      <c r="I9" s="9">
        <v>4981.99</v>
      </c>
      <c r="J9" s="9">
        <v>0</v>
      </c>
      <c r="K9" s="9">
        <v>0</v>
      </c>
    </row>
    <row r="10" spans="1:11" ht="12.75" customHeight="1">
      <c r="A10" s="96"/>
      <c r="B10" s="111" t="s">
        <v>52</v>
      </c>
      <c r="C10" s="48"/>
      <c r="D10" s="42" t="s">
        <v>20</v>
      </c>
      <c r="E10" s="43">
        <f>E11</f>
        <v>1332</v>
      </c>
      <c r="F10" s="43">
        <f>F11</f>
        <v>812.57</v>
      </c>
      <c r="G10" s="37">
        <f t="shared" si="0"/>
        <v>0.6100375375375375</v>
      </c>
      <c r="H10" s="43">
        <f>H11</f>
        <v>1332</v>
      </c>
      <c r="I10" s="43">
        <f>I11</f>
        <v>812.57</v>
      </c>
      <c r="J10" s="43">
        <v>0</v>
      </c>
      <c r="K10" s="43">
        <v>0</v>
      </c>
    </row>
    <row r="11" spans="1:11" ht="38.25" customHeight="1">
      <c r="A11" s="96"/>
      <c r="B11" s="112"/>
      <c r="C11" s="14" t="s">
        <v>92</v>
      </c>
      <c r="D11" s="8" t="s">
        <v>93</v>
      </c>
      <c r="E11" s="9">
        <v>1332</v>
      </c>
      <c r="F11" s="9">
        <v>812.57</v>
      </c>
      <c r="G11" s="68">
        <f t="shared" si="0"/>
        <v>0.6100375375375375</v>
      </c>
      <c r="H11" s="9">
        <v>1332</v>
      </c>
      <c r="I11" s="9">
        <v>812.57</v>
      </c>
      <c r="J11" s="9">
        <v>0</v>
      </c>
      <c r="K11" s="9">
        <v>0</v>
      </c>
    </row>
    <row r="12" spans="1:11" ht="12.75" customHeight="1">
      <c r="A12" s="96"/>
      <c r="B12" s="111" t="s">
        <v>63</v>
      </c>
      <c r="C12" s="49"/>
      <c r="D12" s="42" t="s">
        <v>8</v>
      </c>
      <c r="E12" s="44">
        <f>E13</f>
        <v>19241.27</v>
      </c>
      <c r="F12" s="44">
        <f>F13</f>
        <v>6118.89</v>
      </c>
      <c r="G12" s="37">
        <f t="shared" si="0"/>
        <v>0.318008634565182</v>
      </c>
      <c r="H12" s="44">
        <f>H13</f>
        <v>19241.27</v>
      </c>
      <c r="I12" s="44">
        <f>I13</f>
        <v>6118.89</v>
      </c>
      <c r="J12" s="44">
        <v>0</v>
      </c>
      <c r="K12" s="44">
        <v>0</v>
      </c>
    </row>
    <row r="13" spans="1:11" ht="12.75" customHeight="1">
      <c r="A13" s="97"/>
      <c r="B13" s="112"/>
      <c r="C13" s="15" t="s">
        <v>94</v>
      </c>
      <c r="D13" s="10" t="s">
        <v>95</v>
      </c>
      <c r="E13" s="16">
        <v>19241.27</v>
      </c>
      <c r="F13" s="16">
        <v>6118.89</v>
      </c>
      <c r="G13" s="68">
        <f t="shared" si="0"/>
        <v>0.318008634565182</v>
      </c>
      <c r="H13" s="16">
        <v>19241.27</v>
      </c>
      <c r="I13" s="16">
        <v>6118.89</v>
      </c>
      <c r="J13" s="16">
        <v>0</v>
      </c>
      <c r="K13" s="16">
        <v>0</v>
      </c>
    </row>
    <row r="14" spans="1:11" ht="12" customHeight="1">
      <c r="A14" s="93">
        <v>150</v>
      </c>
      <c r="B14" s="17"/>
      <c r="C14" s="17"/>
      <c r="D14" s="18" t="s">
        <v>82</v>
      </c>
      <c r="E14" s="19">
        <f>E15</f>
        <v>16035</v>
      </c>
      <c r="F14" s="19">
        <f>F15</f>
        <v>0</v>
      </c>
      <c r="G14" s="37">
        <f t="shared" si="0"/>
        <v>0</v>
      </c>
      <c r="H14" s="19">
        <f>H15</f>
        <v>0</v>
      </c>
      <c r="I14" s="19">
        <f>I15</f>
        <v>0</v>
      </c>
      <c r="J14" s="19">
        <f>J15</f>
        <v>16035</v>
      </c>
      <c r="K14" s="19">
        <f>K15</f>
        <v>0</v>
      </c>
    </row>
    <row r="15" spans="1:11" ht="12.75" customHeight="1">
      <c r="A15" s="94"/>
      <c r="B15" s="111" t="s">
        <v>83</v>
      </c>
      <c r="C15" s="49"/>
      <c r="D15" s="42" t="s">
        <v>84</v>
      </c>
      <c r="E15" s="44">
        <f>E16</f>
        <v>16035</v>
      </c>
      <c r="F15" s="44">
        <v>0</v>
      </c>
      <c r="G15" s="37">
        <f t="shared" si="0"/>
        <v>0</v>
      </c>
      <c r="H15" s="44">
        <v>0</v>
      </c>
      <c r="I15" s="44">
        <v>0</v>
      </c>
      <c r="J15" s="44">
        <f>J16</f>
        <v>16035</v>
      </c>
      <c r="K15" s="44">
        <v>0</v>
      </c>
    </row>
    <row r="16" spans="1:11" ht="63.75" customHeight="1">
      <c r="A16" s="95"/>
      <c r="B16" s="112"/>
      <c r="C16" s="14" t="s">
        <v>96</v>
      </c>
      <c r="D16" s="8" t="s">
        <v>97</v>
      </c>
      <c r="E16" s="9">
        <v>16035</v>
      </c>
      <c r="F16" s="9">
        <v>0</v>
      </c>
      <c r="G16" s="68">
        <f t="shared" si="0"/>
        <v>0</v>
      </c>
      <c r="H16" s="64">
        <v>0</v>
      </c>
      <c r="I16" s="9">
        <v>0</v>
      </c>
      <c r="J16" s="9">
        <v>16035</v>
      </c>
      <c r="K16" s="9">
        <v>0</v>
      </c>
    </row>
    <row r="17" spans="1:11" ht="13.5" customHeight="1">
      <c r="A17" s="85">
        <v>600</v>
      </c>
      <c r="B17" s="20"/>
      <c r="C17" s="20"/>
      <c r="D17" s="21" t="s">
        <v>9</v>
      </c>
      <c r="E17" s="22">
        <f>E18+E21</f>
        <v>12058032.4</v>
      </c>
      <c r="F17" s="22">
        <f>F18+F21</f>
        <v>5168149.72</v>
      </c>
      <c r="G17" s="37">
        <f t="shared" si="0"/>
        <v>0.428606388551419</v>
      </c>
      <c r="H17" s="22">
        <f>H18+H21</f>
        <v>2656297.2</v>
      </c>
      <c r="I17" s="22">
        <f>I18+I21</f>
        <v>1043884.38</v>
      </c>
      <c r="J17" s="22">
        <f>J21+J18</f>
        <v>9401735.200000001</v>
      </c>
      <c r="K17" s="22">
        <f>K18+K21</f>
        <v>4124265.3400000003</v>
      </c>
    </row>
    <row r="18" spans="1:11" ht="11.25" customHeight="1">
      <c r="A18" s="86"/>
      <c r="B18" s="76">
        <v>60014</v>
      </c>
      <c r="C18" s="50"/>
      <c r="D18" s="42" t="s">
        <v>21</v>
      </c>
      <c r="E18" s="43">
        <v>500000</v>
      </c>
      <c r="F18" s="43">
        <f>F20</f>
        <v>125386.11</v>
      </c>
      <c r="G18" s="37">
        <f t="shared" si="0"/>
        <v>0.25077222</v>
      </c>
      <c r="H18" s="43">
        <v>500000</v>
      </c>
      <c r="I18" s="43">
        <f>I20</f>
        <v>125386.11</v>
      </c>
      <c r="J18" s="43">
        <v>0</v>
      </c>
      <c r="K18" s="43">
        <v>0</v>
      </c>
    </row>
    <row r="19" spans="1:11" ht="12.75" customHeight="1">
      <c r="A19" s="86"/>
      <c r="B19" s="77"/>
      <c r="C19" s="10">
        <v>4270</v>
      </c>
      <c r="D19" s="10" t="s">
        <v>98</v>
      </c>
      <c r="E19" s="11">
        <v>300000</v>
      </c>
      <c r="F19" s="11">
        <v>0</v>
      </c>
      <c r="G19" s="37">
        <f t="shared" si="0"/>
        <v>0</v>
      </c>
      <c r="H19" s="11">
        <v>300000</v>
      </c>
      <c r="I19" s="11">
        <v>0</v>
      </c>
      <c r="J19" s="11">
        <v>0</v>
      </c>
      <c r="K19" s="11">
        <v>0</v>
      </c>
    </row>
    <row r="20" spans="1:11" ht="12.75" customHeight="1">
      <c r="A20" s="86"/>
      <c r="B20" s="78"/>
      <c r="C20" s="10">
        <v>4300</v>
      </c>
      <c r="D20" s="10" t="s">
        <v>91</v>
      </c>
      <c r="E20" s="11">
        <v>200000</v>
      </c>
      <c r="F20" s="11">
        <v>125386.11</v>
      </c>
      <c r="G20" s="37">
        <f t="shared" si="0"/>
        <v>0.62693055</v>
      </c>
      <c r="H20" s="11">
        <v>200000</v>
      </c>
      <c r="I20" s="11">
        <v>125386.11</v>
      </c>
      <c r="J20" s="11">
        <v>0</v>
      </c>
      <c r="K20" s="11">
        <v>0</v>
      </c>
    </row>
    <row r="21" spans="1:11" ht="12.75">
      <c r="A21" s="86"/>
      <c r="B21" s="76">
        <v>60016</v>
      </c>
      <c r="C21" s="50"/>
      <c r="D21" s="40" t="s">
        <v>10</v>
      </c>
      <c r="E21" s="43">
        <f>E22+E23+E24+E25+E26+E27+E28+E29</f>
        <v>11558032.4</v>
      </c>
      <c r="F21" s="43">
        <f>F22+F23+F24+F25+F26+F27+F28+F29</f>
        <v>5042763.609999999</v>
      </c>
      <c r="G21" s="37">
        <f t="shared" si="0"/>
        <v>0.43629948727259144</v>
      </c>
      <c r="H21" s="43">
        <f>H22+H23+H24+H25</f>
        <v>2156297.2</v>
      </c>
      <c r="I21" s="43">
        <f>I22+I23</f>
        <v>918498.27</v>
      </c>
      <c r="J21" s="43">
        <f>J26+J27+J28+J29</f>
        <v>9401735.200000001</v>
      </c>
      <c r="K21" s="43">
        <f>K26+K27+K28</f>
        <v>4124265.3400000003</v>
      </c>
    </row>
    <row r="22" spans="1:11" ht="12.75">
      <c r="A22" s="86"/>
      <c r="B22" s="77"/>
      <c r="C22" s="10">
        <v>4270</v>
      </c>
      <c r="D22" s="8" t="s">
        <v>98</v>
      </c>
      <c r="E22" s="11">
        <v>400000</v>
      </c>
      <c r="F22" s="11">
        <v>91944.09</v>
      </c>
      <c r="G22" s="37">
        <f t="shared" si="0"/>
        <v>0.229860225</v>
      </c>
      <c r="H22" s="11">
        <v>400000</v>
      </c>
      <c r="I22" s="11">
        <v>91944.09</v>
      </c>
      <c r="J22" s="11">
        <v>0</v>
      </c>
      <c r="K22" s="11">
        <v>0</v>
      </c>
    </row>
    <row r="23" spans="1:11" ht="12.75">
      <c r="A23" s="86"/>
      <c r="B23" s="77"/>
      <c r="C23" s="10">
        <v>4300</v>
      </c>
      <c r="D23" s="8" t="s">
        <v>91</v>
      </c>
      <c r="E23" s="11">
        <v>1745000</v>
      </c>
      <c r="F23" s="11">
        <v>826554.18</v>
      </c>
      <c r="G23" s="37">
        <f t="shared" si="0"/>
        <v>0.4736700171919771</v>
      </c>
      <c r="H23" s="11">
        <v>1745000</v>
      </c>
      <c r="I23" s="11">
        <v>826554.18</v>
      </c>
      <c r="J23" s="11">
        <v>0</v>
      </c>
      <c r="K23" s="11">
        <v>0</v>
      </c>
    </row>
    <row r="24" spans="1:11" ht="12.75">
      <c r="A24" s="86"/>
      <c r="B24" s="77"/>
      <c r="C24" s="10">
        <v>4307</v>
      </c>
      <c r="D24" s="8" t="s">
        <v>91</v>
      </c>
      <c r="E24" s="11">
        <v>9602.62</v>
      </c>
      <c r="F24" s="11">
        <v>0</v>
      </c>
      <c r="G24" s="37">
        <f t="shared" si="0"/>
        <v>0</v>
      </c>
      <c r="H24" s="11">
        <v>9602.62</v>
      </c>
      <c r="I24" s="11">
        <v>0</v>
      </c>
      <c r="J24" s="11">
        <v>0</v>
      </c>
      <c r="K24" s="11">
        <v>0</v>
      </c>
    </row>
    <row r="25" spans="1:11" ht="12.75">
      <c r="A25" s="87"/>
      <c r="B25" s="78"/>
      <c r="C25" s="10">
        <v>4309</v>
      </c>
      <c r="D25" s="8" t="s">
        <v>91</v>
      </c>
      <c r="E25" s="11">
        <v>1694.58</v>
      </c>
      <c r="F25" s="11">
        <v>0</v>
      </c>
      <c r="G25" s="37">
        <f t="shared" si="0"/>
        <v>0</v>
      </c>
      <c r="H25" s="11">
        <v>1694.58</v>
      </c>
      <c r="I25" s="11">
        <v>0</v>
      </c>
      <c r="J25" s="11"/>
      <c r="K25" s="11"/>
    </row>
    <row r="26" spans="1:11" ht="25.5">
      <c r="A26" s="90"/>
      <c r="B26" s="76"/>
      <c r="C26" s="10">
        <v>6050</v>
      </c>
      <c r="D26" s="8" t="s">
        <v>99</v>
      </c>
      <c r="E26" s="9">
        <v>1938413</v>
      </c>
      <c r="F26" s="9">
        <v>355.2</v>
      </c>
      <c r="G26" s="37">
        <f t="shared" si="0"/>
        <v>0.00018324268357671972</v>
      </c>
      <c r="H26" s="65">
        <v>0</v>
      </c>
      <c r="I26" s="65">
        <v>0</v>
      </c>
      <c r="J26" s="9">
        <v>1938413</v>
      </c>
      <c r="K26" s="9">
        <v>355.2</v>
      </c>
    </row>
    <row r="27" spans="1:11" ht="25.5">
      <c r="A27" s="91"/>
      <c r="B27" s="77"/>
      <c r="C27" s="10">
        <v>6057</v>
      </c>
      <c r="D27" s="8" t="s">
        <v>99</v>
      </c>
      <c r="E27" s="9">
        <v>6501095.62</v>
      </c>
      <c r="F27" s="9">
        <v>3505323.62</v>
      </c>
      <c r="G27" s="37">
        <f t="shared" si="0"/>
        <v>0.5391896727708798</v>
      </c>
      <c r="H27" s="9">
        <v>0</v>
      </c>
      <c r="I27" s="9">
        <v>0</v>
      </c>
      <c r="J27" s="9">
        <v>6501095.62</v>
      </c>
      <c r="K27" s="9">
        <v>3505323.62</v>
      </c>
    </row>
    <row r="28" spans="1:11" ht="25.5">
      <c r="A28" s="91"/>
      <c r="B28" s="77"/>
      <c r="C28" s="10">
        <v>6059</v>
      </c>
      <c r="D28" s="8" t="s">
        <v>99</v>
      </c>
      <c r="E28" s="9">
        <v>932226.58</v>
      </c>
      <c r="F28" s="9">
        <v>618586.52</v>
      </c>
      <c r="G28" s="37">
        <f t="shared" si="0"/>
        <v>0.6635581233909894</v>
      </c>
      <c r="H28" s="9">
        <v>0</v>
      </c>
      <c r="I28" s="9">
        <v>0</v>
      </c>
      <c r="J28" s="9">
        <v>932226.58</v>
      </c>
      <c r="K28" s="9">
        <v>618586.52</v>
      </c>
    </row>
    <row r="29" spans="1:11" ht="25.5">
      <c r="A29" s="92"/>
      <c r="B29" s="78"/>
      <c r="C29" s="10">
        <v>6060</v>
      </c>
      <c r="D29" s="8" t="s">
        <v>100</v>
      </c>
      <c r="E29" s="9">
        <v>30000</v>
      </c>
      <c r="F29" s="9">
        <v>0</v>
      </c>
      <c r="G29" s="68">
        <f t="shared" si="0"/>
        <v>0</v>
      </c>
      <c r="H29" s="9">
        <v>0</v>
      </c>
      <c r="I29" s="9">
        <v>0</v>
      </c>
      <c r="J29" s="9">
        <v>30000</v>
      </c>
      <c r="K29" s="9">
        <v>0</v>
      </c>
    </row>
    <row r="30" spans="1:11" ht="12.75" customHeight="1">
      <c r="A30" s="85">
        <v>630</v>
      </c>
      <c r="B30" s="23"/>
      <c r="C30" s="23"/>
      <c r="D30" s="24" t="s">
        <v>57</v>
      </c>
      <c r="E30" s="22">
        <f>E31</f>
        <v>5000</v>
      </c>
      <c r="F30" s="22">
        <f>F31</f>
        <v>0</v>
      </c>
      <c r="G30" s="37">
        <f t="shared" si="0"/>
        <v>0</v>
      </c>
      <c r="H30" s="22">
        <f>H31</f>
        <v>5000</v>
      </c>
      <c r="I30" s="22">
        <f>I31</f>
        <v>0</v>
      </c>
      <c r="J30" s="22">
        <v>0</v>
      </c>
      <c r="K30" s="22">
        <v>0</v>
      </c>
    </row>
    <row r="31" spans="1:11" ht="24.75" customHeight="1">
      <c r="A31" s="86"/>
      <c r="B31" s="76">
        <v>63003</v>
      </c>
      <c r="C31" s="50"/>
      <c r="D31" s="40" t="s">
        <v>58</v>
      </c>
      <c r="E31" s="41">
        <f>E32</f>
        <v>5000</v>
      </c>
      <c r="F31" s="41">
        <f>F32</f>
        <v>0</v>
      </c>
      <c r="G31" s="37">
        <f t="shared" si="0"/>
        <v>0</v>
      </c>
      <c r="H31" s="41">
        <f>H32</f>
        <v>5000</v>
      </c>
      <c r="I31" s="41">
        <f>I32</f>
        <v>0</v>
      </c>
      <c r="J31" s="41">
        <v>0</v>
      </c>
      <c r="K31" s="41">
        <v>0</v>
      </c>
    </row>
    <row r="32" spans="1:11" ht="14.25" customHeight="1">
      <c r="A32" s="87"/>
      <c r="B32" s="78"/>
      <c r="C32" s="33">
        <v>4430</v>
      </c>
      <c r="D32" s="45" t="s">
        <v>95</v>
      </c>
      <c r="E32" s="34">
        <v>5000</v>
      </c>
      <c r="F32" s="34">
        <v>0</v>
      </c>
      <c r="G32" s="37">
        <f t="shared" si="0"/>
        <v>0</v>
      </c>
      <c r="H32" s="34">
        <v>5000</v>
      </c>
      <c r="I32" s="34">
        <v>0</v>
      </c>
      <c r="J32" s="34">
        <v>0</v>
      </c>
      <c r="K32" s="34">
        <v>0</v>
      </c>
    </row>
    <row r="33" spans="1:11" ht="12.75" customHeight="1">
      <c r="A33" s="85">
        <v>700</v>
      </c>
      <c r="B33" s="20"/>
      <c r="C33" s="20"/>
      <c r="D33" s="24" t="s">
        <v>11</v>
      </c>
      <c r="E33" s="25">
        <f>E34+E38+E42</f>
        <v>3110290.6</v>
      </c>
      <c r="F33" s="25">
        <f>F34+F38+F42</f>
        <v>1683061.68</v>
      </c>
      <c r="G33" s="37">
        <f t="shared" si="0"/>
        <v>0.5411268258985189</v>
      </c>
      <c r="H33" s="25">
        <f>H34+H38+H42</f>
        <v>1810290.6</v>
      </c>
      <c r="I33" s="25">
        <f>I34+I38+I42</f>
        <v>720710.5800000001</v>
      </c>
      <c r="J33" s="25">
        <f>J34+J38+J42</f>
        <v>1300000</v>
      </c>
      <c r="K33" s="25">
        <f>K34+K38+K42</f>
        <v>962351.1</v>
      </c>
    </row>
    <row r="34" spans="1:11" ht="24" customHeight="1">
      <c r="A34" s="86"/>
      <c r="B34" s="76">
        <v>70005</v>
      </c>
      <c r="C34" s="50"/>
      <c r="D34" s="40" t="s">
        <v>12</v>
      </c>
      <c r="E34" s="41">
        <f>E35+E36+E37</f>
        <v>880000</v>
      </c>
      <c r="F34" s="41">
        <f>F35+F36+F37</f>
        <v>488045.16</v>
      </c>
      <c r="G34" s="37">
        <f t="shared" si="0"/>
        <v>0.5545967727272727</v>
      </c>
      <c r="H34" s="41">
        <f>H35+H36+H37</f>
        <v>80000</v>
      </c>
      <c r="I34" s="41">
        <f>I35+I36</f>
        <v>25694.06</v>
      </c>
      <c r="J34" s="41">
        <f>J35+J36+J37</f>
        <v>800000</v>
      </c>
      <c r="K34" s="41">
        <f>K35+K36+K37</f>
        <v>462351.1</v>
      </c>
    </row>
    <row r="35" spans="1:11" ht="12.75" customHeight="1">
      <c r="A35" s="86"/>
      <c r="B35" s="77"/>
      <c r="C35" s="10">
        <v>4300</v>
      </c>
      <c r="D35" s="8" t="s">
        <v>91</v>
      </c>
      <c r="E35" s="9">
        <v>40000</v>
      </c>
      <c r="F35" s="9">
        <v>22811.83</v>
      </c>
      <c r="G35" s="37">
        <f t="shared" si="0"/>
        <v>0.57029575</v>
      </c>
      <c r="H35" s="9">
        <v>40000</v>
      </c>
      <c r="I35" s="9">
        <v>22811.83</v>
      </c>
      <c r="J35" s="9">
        <v>0</v>
      </c>
      <c r="K35" s="9">
        <v>0</v>
      </c>
    </row>
    <row r="36" spans="1:11" ht="12.75" customHeight="1">
      <c r="A36" s="86"/>
      <c r="B36" s="77"/>
      <c r="C36" s="10">
        <v>4430</v>
      </c>
      <c r="D36" s="8" t="s">
        <v>95</v>
      </c>
      <c r="E36" s="9">
        <v>40000</v>
      </c>
      <c r="F36" s="9">
        <v>2882.23</v>
      </c>
      <c r="G36" s="37">
        <f t="shared" si="0"/>
        <v>0.07205575</v>
      </c>
      <c r="H36" s="9">
        <v>40000</v>
      </c>
      <c r="I36" s="9">
        <v>2882.23</v>
      </c>
      <c r="J36" s="9">
        <v>0</v>
      </c>
      <c r="K36" s="9">
        <v>0</v>
      </c>
    </row>
    <row r="37" spans="1:11" ht="25.5" customHeight="1">
      <c r="A37" s="86"/>
      <c r="B37" s="78"/>
      <c r="C37" s="10">
        <v>6050</v>
      </c>
      <c r="D37" s="8" t="s">
        <v>99</v>
      </c>
      <c r="E37" s="9">
        <v>800000</v>
      </c>
      <c r="F37" s="9">
        <v>462351.1</v>
      </c>
      <c r="G37" s="37">
        <f t="shared" si="0"/>
        <v>0.577938875</v>
      </c>
      <c r="H37" s="9">
        <v>0</v>
      </c>
      <c r="I37" s="9">
        <v>0</v>
      </c>
      <c r="J37" s="9">
        <v>800000</v>
      </c>
      <c r="K37" s="9">
        <v>462351.1</v>
      </c>
    </row>
    <row r="38" spans="1:11" ht="24.75" customHeight="1">
      <c r="A38" s="86"/>
      <c r="B38" s="76">
        <v>70021</v>
      </c>
      <c r="C38" s="50"/>
      <c r="D38" s="40" t="s">
        <v>101</v>
      </c>
      <c r="E38" s="41">
        <f>E39+E40+E41</f>
        <v>2050290.6</v>
      </c>
      <c r="F38" s="41">
        <f>F39+F40+F41</f>
        <v>1122974.21</v>
      </c>
      <c r="G38" s="63">
        <f t="shared" si="0"/>
        <v>0.5477146556688111</v>
      </c>
      <c r="H38" s="41">
        <f>H39+H41</f>
        <v>1550290.6</v>
      </c>
      <c r="I38" s="41">
        <f>I39+I40+I41</f>
        <v>622974.21</v>
      </c>
      <c r="J38" s="41">
        <f>J40</f>
        <v>500000</v>
      </c>
      <c r="K38" s="41">
        <f>K40</f>
        <v>500000</v>
      </c>
    </row>
    <row r="39" spans="1:11" ht="38.25">
      <c r="A39" s="86"/>
      <c r="B39" s="77"/>
      <c r="C39" s="38">
        <v>4400</v>
      </c>
      <c r="D39" s="46" t="s">
        <v>102</v>
      </c>
      <c r="E39" s="47">
        <v>1500000</v>
      </c>
      <c r="F39" s="47">
        <v>622974.21</v>
      </c>
      <c r="G39" s="37">
        <f t="shared" si="0"/>
        <v>0.41531614</v>
      </c>
      <c r="H39" s="47">
        <v>1500000</v>
      </c>
      <c r="I39" s="47">
        <v>622974.21</v>
      </c>
      <c r="J39" s="47">
        <v>0</v>
      </c>
      <c r="K39" s="47">
        <v>0</v>
      </c>
    </row>
    <row r="40" spans="1:11" ht="76.5" customHeight="1">
      <c r="A40" s="86"/>
      <c r="B40" s="77"/>
      <c r="C40" s="38">
        <v>6010</v>
      </c>
      <c r="D40" s="46" t="s">
        <v>103</v>
      </c>
      <c r="E40" s="47">
        <v>500000</v>
      </c>
      <c r="F40" s="47">
        <v>500000</v>
      </c>
      <c r="G40" s="37">
        <f t="shared" si="0"/>
        <v>1</v>
      </c>
      <c r="H40" s="47">
        <v>0</v>
      </c>
      <c r="I40" s="47">
        <v>0</v>
      </c>
      <c r="J40" s="47">
        <v>500000</v>
      </c>
      <c r="K40" s="47">
        <v>500000</v>
      </c>
    </row>
    <row r="41" spans="1:11" ht="15" customHeight="1">
      <c r="A41" s="86"/>
      <c r="B41" s="78"/>
      <c r="C41" s="10">
        <v>8020</v>
      </c>
      <c r="D41" s="8" t="s">
        <v>104</v>
      </c>
      <c r="E41" s="9">
        <v>50290.6</v>
      </c>
      <c r="F41" s="9">
        <v>0</v>
      </c>
      <c r="G41" s="37">
        <f t="shared" si="0"/>
        <v>0</v>
      </c>
      <c r="H41" s="9">
        <v>50290.6</v>
      </c>
      <c r="I41" s="9">
        <v>0</v>
      </c>
      <c r="J41" s="9">
        <v>0</v>
      </c>
      <c r="K41" s="9">
        <v>0</v>
      </c>
    </row>
    <row r="42" spans="1:11" ht="15" customHeight="1">
      <c r="A42" s="86"/>
      <c r="B42" s="76">
        <v>70095</v>
      </c>
      <c r="C42" s="50"/>
      <c r="D42" s="42" t="s">
        <v>8</v>
      </c>
      <c r="E42" s="41">
        <f>E43</f>
        <v>180000</v>
      </c>
      <c r="F42" s="41">
        <f>F43</f>
        <v>72042.31</v>
      </c>
      <c r="G42" s="37">
        <f t="shared" si="0"/>
        <v>0.40023505555555555</v>
      </c>
      <c r="H42" s="41">
        <f>H43</f>
        <v>180000</v>
      </c>
      <c r="I42" s="41">
        <f>I43</f>
        <v>72042.31</v>
      </c>
      <c r="J42" s="41">
        <v>0</v>
      </c>
      <c r="K42" s="41">
        <v>0</v>
      </c>
    </row>
    <row r="43" spans="1:11" ht="15" customHeight="1">
      <c r="A43" s="87"/>
      <c r="B43" s="78"/>
      <c r="C43" s="10">
        <v>4270</v>
      </c>
      <c r="D43" s="8" t="s">
        <v>98</v>
      </c>
      <c r="E43" s="9">
        <v>180000</v>
      </c>
      <c r="F43" s="9">
        <v>72042.31</v>
      </c>
      <c r="G43" s="63">
        <f t="shared" si="0"/>
        <v>0.40023505555555555</v>
      </c>
      <c r="H43" s="9">
        <v>180000</v>
      </c>
      <c r="I43" s="9">
        <v>72042.31</v>
      </c>
      <c r="J43" s="9">
        <v>0</v>
      </c>
      <c r="K43" s="9">
        <v>0</v>
      </c>
    </row>
    <row r="44" spans="1:11" ht="14.25" customHeight="1">
      <c r="A44" s="85">
        <v>710</v>
      </c>
      <c r="B44" s="26"/>
      <c r="C44" s="26"/>
      <c r="D44" s="21" t="s">
        <v>22</v>
      </c>
      <c r="E44" s="25">
        <f>E45+E49+E51</f>
        <v>450000</v>
      </c>
      <c r="F44" s="25">
        <f>F45+F49+F51</f>
        <v>73540.73999999999</v>
      </c>
      <c r="G44" s="37">
        <f t="shared" si="0"/>
        <v>0.16342386666666664</v>
      </c>
      <c r="H44" s="25">
        <f>H45+H49+H51</f>
        <v>450000</v>
      </c>
      <c r="I44" s="25">
        <f>I45+I49+I51</f>
        <v>73540.73999999999</v>
      </c>
      <c r="J44" s="25">
        <v>0</v>
      </c>
      <c r="K44" s="25">
        <v>0</v>
      </c>
    </row>
    <row r="45" spans="1:11" ht="24.75" customHeight="1">
      <c r="A45" s="86"/>
      <c r="B45" s="76">
        <v>71014</v>
      </c>
      <c r="C45" s="50"/>
      <c r="D45" s="40" t="s">
        <v>23</v>
      </c>
      <c r="E45" s="41">
        <v>260000</v>
      </c>
      <c r="F45" s="41">
        <f>F46+F47+F48</f>
        <v>67798.2</v>
      </c>
      <c r="G45" s="37">
        <f t="shared" si="0"/>
        <v>0.2607623076923077</v>
      </c>
      <c r="H45" s="41">
        <v>260000</v>
      </c>
      <c r="I45" s="41">
        <f>I46+I47+I48</f>
        <v>67798.2</v>
      </c>
      <c r="J45" s="41">
        <v>0</v>
      </c>
      <c r="K45" s="41">
        <v>0</v>
      </c>
    </row>
    <row r="46" spans="1:11" ht="12" customHeight="1">
      <c r="A46" s="86"/>
      <c r="B46" s="77"/>
      <c r="C46" s="10">
        <v>4170</v>
      </c>
      <c r="D46" s="8" t="s">
        <v>105</v>
      </c>
      <c r="E46" s="9">
        <v>10000</v>
      </c>
      <c r="F46" s="9">
        <v>0</v>
      </c>
      <c r="G46" s="37">
        <f t="shared" si="0"/>
        <v>0</v>
      </c>
      <c r="H46" s="9">
        <v>10000</v>
      </c>
      <c r="I46" s="9">
        <v>0</v>
      </c>
      <c r="J46" s="9">
        <v>0</v>
      </c>
      <c r="K46" s="9">
        <v>0</v>
      </c>
    </row>
    <row r="47" spans="1:11" ht="12.75" customHeight="1">
      <c r="A47" s="86"/>
      <c r="B47" s="77"/>
      <c r="C47" s="10">
        <v>4300</v>
      </c>
      <c r="D47" s="8" t="s">
        <v>91</v>
      </c>
      <c r="E47" s="9">
        <v>200000</v>
      </c>
      <c r="F47" s="9">
        <v>52913.84</v>
      </c>
      <c r="G47" s="37">
        <f t="shared" si="0"/>
        <v>0.2645692</v>
      </c>
      <c r="H47" s="9">
        <v>200000</v>
      </c>
      <c r="I47" s="9">
        <v>52913.84</v>
      </c>
      <c r="J47" s="9">
        <v>0</v>
      </c>
      <c r="K47" s="9">
        <v>0</v>
      </c>
    </row>
    <row r="48" spans="1:11" ht="12.75" customHeight="1">
      <c r="A48" s="86"/>
      <c r="B48" s="78"/>
      <c r="C48" s="10">
        <v>4430</v>
      </c>
      <c r="D48" s="8" t="s">
        <v>95</v>
      </c>
      <c r="E48" s="9">
        <v>50000</v>
      </c>
      <c r="F48" s="9">
        <v>14884.36</v>
      </c>
      <c r="G48" s="37">
        <f t="shared" si="0"/>
        <v>0.2976872</v>
      </c>
      <c r="H48" s="9">
        <v>50000</v>
      </c>
      <c r="I48" s="9">
        <v>14884.36</v>
      </c>
      <c r="J48" s="9">
        <v>0</v>
      </c>
      <c r="K48" s="9">
        <v>0</v>
      </c>
    </row>
    <row r="49" spans="1:11" ht="12.75" customHeight="1">
      <c r="A49" s="86"/>
      <c r="B49" s="76">
        <v>71035</v>
      </c>
      <c r="C49" s="50"/>
      <c r="D49" s="40" t="s">
        <v>106</v>
      </c>
      <c r="E49" s="41">
        <f>E50</f>
        <v>10000</v>
      </c>
      <c r="F49" s="41">
        <f>F50</f>
        <v>0</v>
      </c>
      <c r="G49" s="37">
        <f t="shared" si="0"/>
        <v>0</v>
      </c>
      <c r="H49" s="41">
        <f>H50</f>
        <v>10000</v>
      </c>
      <c r="I49" s="41">
        <f>I50</f>
        <v>0</v>
      </c>
      <c r="J49" s="41">
        <v>0</v>
      </c>
      <c r="K49" s="41">
        <v>0</v>
      </c>
    </row>
    <row r="50" spans="1:11" ht="12.75" customHeight="1">
      <c r="A50" s="86"/>
      <c r="B50" s="78"/>
      <c r="C50" s="10">
        <v>4300</v>
      </c>
      <c r="D50" s="8" t="s">
        <v>91</v>
      </c>
      <c r="E50" s="9">
        <v>10000</v>
      </c>
      <c r="F50" s="9">
        <v>0</v>
      </c>
      <c r="G50" s="37">
        <f t="shared" si="0"/>
        <v>0</v>
      </c>
      <c r="H50" s="9">
        <v>10000</v>
      </c>
      <c r="I50" s="9">
        <v>0</v>
      </c>
      <c r="J50" s="9">
        <v>0</v>
      </c>
      <c r="K50" s="9">
        <v>0</v>
      </c>
    </row>
    <row r="51" spans="1:11" ht="12.75" customHeight="1">
      <c r="A51" s="86"/>
      <c r="B51" s="76">
        <v>71095</v>
      </c>
      <c r="C51" s="50"/>
      <c r="D51" s="40" t="s">
        <v>8</v>
      </c>
      <c r="E51" s="41">
        <f>E52+E53+E54</f>
        <v>180000</v>
      </c>
      <c r="F51" s="41">
        <f>F53+F54</f>
        <v>5742.54</v>
      </c>
      <c r="G51" s="37">
        <f t="shared" si="0"/>
        <v>0.031903</v>
      </c>
      <c r="H51" s="41">
        <f>H52+H53+H54</f>
        <v>180000</v>
      </c>
      <c r="I51" s="41">
        <f>I53+I54</f>
        <v>5742.54</v>
      </c>
      <c r="J51" s="41">
        <v>0</v>
      </c>
      <c r="K51" s="41">
        <v>0</v>
      </c>
    </row>
    <row r="52" spans="1:11" ht="12.75" customHeight="1">
      <c r="A52" s="86"/>
      <c r="B52" s="77"/>
      <c r="C52" s="10">
        <v>4170</v>
      </c>
      <c r="D52" s="8" t="s">
        <v>105</v>
      </c>
      <c r="E52" s="9">
        <v>10000</v>
      </c>
      <c r="F52" s="9">
        <v>0</v>
      </c>
      <c r="G52" s="37">
        <f t="shared" si="0"/>
        <v>0</v>
      </c>
      <c r="H52" s="9">
        <v>10000</v>
      </c>
      <c r="I52" s="9">
        <v>0</v>
      </c>
      <c r="J52" s="9">
        <v>0</v>
      </c>
      <c r="K52" s="9">
        <v>0</v>
      </c>
    </row>
    <row r="53" spans="1:11" ht="12.75" customHeight="1">
      <c r="A53" s="86"/>
      <c r="B53" s="77"/>
      <c r="C53" s="10">
        <v>4270</v>
      </c>
      <c r="D53" s="8" t="s">
        <v>98</v>
      </c>
      <c r="E53" s="9">
        <v>100000</v>
      </c>
      <c r="F53" s="9">
        <v>0</v>
      </c>
      <c r="G53" s="37">
        <f t="shared" si="0"/>
        <v>0</v>
      </c>
      <c r="H53" s="9">
        <v>100000</v>
      </c>
      <c r="I53" s="9">
        <v>0</v>
      </c>
      <c r="J53" s="9">
        <v>0</v>
      </c>
      <c r="K53" s="9">
        <v>0</v>
      </c>
    </row>
    <row r="54" spans="1:11" ht="12.75">
      <c r="A54" s="87"/>
      <c r="B54" s="78"/>
      <c r="C54" s="33">
        <v>4300</v>
      </c>
      <c r="D54" s="33" t="s">
        <v>91</v>
      </c>
      <c r="E54" s="34">
        <v>70000</v>
      </c>
      <c r="F54" s="34">
        <v>5742.54</v>
      </c>
      <c r="G54" s="37">
        <f t="shared" si="0"/>
        <v>0.08203628571428571</v>
      </c>
      <c r="H54" s="34">
        <v>70000</v>
      </c>
      <c r="I54" s="34">
        <v>5742.54</v>
      </c>
      <c r="J54" s="34">
        <v>0</v>
      </c>
      <c r="K54" s="34">
        <v>0</v>
      </c>
    </row>
    <row r="55" spans="1:11" ht="12.75" customHeight="1">
      <c r="A55" s="85">
        <v>750</v>
      </c>
      <c r="B55" s="21"/>
      <c r="C55" s="21"/>
      <c r="D55" s="21" t="s">
        <v>13</v>
      </c>
      <c r="E55" s="25">
        <f>E56+E64+E71+E95+E100+E103</f>
        <v>7321533.959999999</v>
      </c>
      <c r="F55" s="25">
        <f>F56+F64+F71+F95+F100+F103</f>
        <v>3327123.9000000004</v>
      </c>
      <c r="G55" s="37">
        <f t="shared" si="0"/>
        <v>0.45442989381421933</v>
      </c>
      <c r="H55" s="25">
        <f>H56+H64+H71+H95+H100+H103</f>
        <v>7232103.959999999</v>
      </c>
      <c r="I55" s="25">
        <f>I56+I64+I71+I95+I100+I103</f>
        <v>3233777.24</v>
      </c>
      <c r="J55" s="25">
        <f>J56+J64+J71+J95+J103</f>
        <v>89430</v>
      </c>
      <c r="K55" s="25">
        <v>0</v>
      </c>
    </row>
    <row r="56" spans="1:11" ht="12.75" customHeight="1">
      <c r="A56" s="86"/>
      <c r="B56" s="76">
        <v>75011</v>
      </c>
      <c r="C56" s="50"/>
      <c r="D56" s="42" t="s">
        <v>24</v>
      </c>
      <c r="E56" s="41">
        <f>E57+E58+E59+E60+E61+E62+E63</f>
        <v>552150.71</v>
      </c>
      <c r="F56" s="41">
        <f>F57+F58+F59+F60+F61+F62+F63</f>
        <v>261418.99999999997</v>
      </c>
      <c r="G56" s="37">
        <f t="shared" si="0"/>
        <v>0.4734558794645034</v>
      </c>
      <c r="H56" s="41">
        <f>H57+H58+H59+H60+H61+H62+H63</f>
        <v>552150.71</v>
      </c>
      <c r="I56" s="41">
        <f>I57+I58+I59+I60+I61+I62+I63</f>
        <v>261418.99999999997</v>
      </c>
      <c r="J56" s="41">
        <v>0</v>
      </c>
      <c r="K56" s="41">
        <v>0</v>
      </c>
    </row>
    <row r="57" spans="1:11" ht="12.75" customHeight="1">
      <c r="A57" s="86"/>
      <c r="B57" s="77"/>
      <c r="C57" s="10">
        <v>4010</v>
      </c>
      <c r="D57" s="10" t="s">
        <v>107</v>
      </c>
      <c r="E57" s="9">
        <v>406116.85</v>
      </c>
      <c r="F57" s="9">
        <v>185377.85</v>
      </c>
      <c r="G57" s="37">
        <f t="shared" si="0"/>
        <v>0.4564643156273866</v>
      </c>
      <c r="H57" s="9">
        <v>406116.85</v>
      </c>
      <c r="I57" s="9">
        <v>185377.85</v>
      </c>
      <c r="J57" s="9">
        <v>0</v>
      </c>
      <c r="K57" s="9">
        <v>0</v>
      </c>
    </row>
    <row r="58" spans="1:11" ht="12.75" customHeight="1">
      <c r="A58" s="86"/>
      <c r="B58" s="77"/>
      <c r="C58" s="10">
        <v>4040</v>
      </c>
      <c r="D58" s="10" t="s">
        <v>108</v>
      </c>
      <c r="E58" s="9">
        <v>34763</v>
      </c>
      <c r="F58" s="9">
        <v>31490.05</v>
      </c>
      <c r="G58" s="37">
        <f t="shared" si="0"/>
        <v>0.9058496102177602</v>
      </c>
      <c r="H58" s="9">
        <v>34763</v>
      </c>
      <c r="I58" s="9">
        <v>31490.05</v>
      </c>
      <c r="J58" s="9">
        <v>0</v>
      </c>
      <c r="K58" s="9">
        <v>0</v>
      </c>
    </row>
    <row r="59" spans="1:11" ht="12.75" customHeight="1">
      <c r="A59" s="86"/>
      <c r="B59" s="77"/>
      <c r="C59" s="10">
        <v>4110</v>
      </c>
      <c r="D59" s="10" t="s">
        <v>109</v>
      </c>
      <c r="E59" s="9">
        <v>67007.74</v>
      </c>
      <c r="F59" s="9">
        <v>28575.68</v>
      </c>
      <c r="G59" s="37">
        <f t="shared" si="0"/>
        <v>0.42645342164949895</v>
      </c>
      <c r="H59" s="9">
        <v>67007.74</v>
      </c>
      <c r="I59" s="9">
        <v>28575.68</v>
      </c>
      <c r="J59" s="9">
        <v>0</v>
      </c>
      <c r="K59" s="9">
        <v>0</v>
      </c>
    </row>
    <row r="60" spans="1:11" ht="12.75" customHeight="1">
      <c r="A60" s="86"/>
      <c r="B60" s="77"/>
      <c r="C60" s="10">
        <v>4120</v>
      </c>
      <c r="D60" s="10" t="s">
        <v>110</v>
      </c>
      <c r="E60" s="9">
        <v>10817.82</v>
      </c>
      <c r="F60" s="9">
        <v>3715.91</v>
      </c>
      <c r="G60" s="37">
        <f t="shared" si="0"/>
        <v>0.3434989674444574</v>
      </c>
      <c r="H60" s="9">
        <v>10817.82</v>
      </c>
      <c r="I60" s="9">
        <v>3715.91</v>
      </c>
      <c r="J60" s="9">
        <v>0</v>
      </c>
      <c r="K60" s="9">
        <v>0</v>
      </c>
    </row>
    <row r="61" spans="1:11" ht="12.75" customHeight="1">
      <c r="A61" s="86"/>
      <c r="B61" s="77"/>
      <c r="C61" s="10">
        <v>4210</v>
      </c>
      <c r="D61" s="10" t="s">
        <v>111</v>
      </c>
      <c r="E61" s="9">
        <v>15345</v>
      </c>
      <c r="F61" s="9">
        <v>1320.21</v>
      </c>
      <c r="G61" s="37">
        <f t="shared" si="0"/>
        <v>0.08603519061583578</v>
      </c>
      <c r="H61" s="9">
        <v>15345</v>
      </c>
      <c r="I61" s="9">
        <v>1320.21</v>
      </c>
      <c r="J61" s="9">
        <v>0</v>
      </c>
      <c r="K61" s="9">
        <v>0</v>
      </c>
    </row>
    <row r="62" spans="1:11" ht="12.75" customHeight="1">
      <c r="A62" s="86"/>
      <c r="B62" s="77"/>
      <c r="C62" s="10">
        <v>4300</v>
      </c>
      <c r="D62" s="10" t="s">
        <v>91</v>
      </c>
      <c r="E62" s="9">
        <v>7161</v>
      </c>
      <c r="F62" s="9">
        <v>0</v>
      </c>
      <c r="G62" s="37">
        <f t="shared" si="0"/>
        <v>0</v>
      </c>
      <c r="H62" s="9">
        <v>7161</v>
      </c>
      <c r="I62" s="9">
        <v>0</v>
      </c>
      <c r="J62" s="9">
        <v>0</v>
      </c>
      <c r="K62" s="9">
        <v>0</v>
      </c>
    </row>
    <row r="63" spans="1:11" ht="25.5" customHeight="1">
      <c r="A63" s="86"/>
      <c r="B63" s="78"/>
      <c r="C63" s="10">
        <v>4440</v>
      </c>
      <c r="D63" s="8" t="s">
        <v>112</v>
      </c>
      <c r="E63" s="9">
        <v>10939.3</v>
      </c>
      <c r="F63" s="9">
        <v>10939.3</v>
      </c>
      <c r="G63" s="37">
        <f t="shared" si="0"/>
        <v>1</v>
      </c>
      <c r="H63" s="9">
        <v>10939.3</v>
      </c>
      <c r="I63" s="9">
        <v>10939.3</v>
      </c>
      <c r="J63" s="9">
        <v>0</v>
      </c>
      <c r="K63" s="9">
        <v>0</v>
      </c>
    </row>
    <row r="64" spans="1:11" ht="25.5" customHeight="1">
      <c r="A64" s="86"/>
      <c r="B64" s="76">
        <v>75022</v>
      </c>
      <c r="C64" s="50"/>
      <c r="D64" s="40" t="s">
        <v>67</v>
      </c>
      <c r="E64" s="41">
        <f>E65+E66+E67+E68+E69+E70</f>
        <v>518383.4</v>
      </c>
      <c r="F64" s="41">
        <f>F65+F66+F68+F67+F69+F70</f>
        <v>229486.84</v>
      </c>
      <c r="G64" s="37">
        <f t="shared" si="0"/>
        <v>0.4426971234032571</v>
      </c>
      <c r="H64" s="41">
        <f>H65+H66+H67+H68+H69+H70</f>
        <v>518383.4</v>
      </c>
      <c r="I64" s="41">
        <f>I65+I66+I68+I67+I69+I70</f>
        <v>229486.84</v>
      </c>
      <c r="J64" s="41">
        <v>0</v>
      </c>
      <c r="K64" s="41">
        <v>0</v>
      </c>
    </row>
    <row r="65" spans="1:11" ht="12" customHeight="1">
      <c r="A65" s="86"/>
      <c r="B65" s="77"/>
      <c r="C65" s="10">
        <v>3030</v>
      </c>
      <c r="D65" s="8" t="s">
        <v>113</v>
      </c>
      <c r="E65" s="9">
        <v>443658.4</v>
      </c>
      <c r="F65" s="9">
        <v>204174.62</v>
      </c>
      <c r="G65" s="37">
        <f t="shared" si="0"/>
        <v>0.4602068167761503</v>
      </c>
      <c r="H65" s="9">
        <v>443658.4</v>
      </c>
      <c r="I65" s="9">
        <v>204174.62</v>
      </c>
      <c r="J65" s="9">
        <v>0</v>
      </c>
      <c r="K65" s="9">
        <v>0</v>
      </c>
    </row>
    <row r="66" spans="1:11" ht="13.5" customHeight="1">
      <c r="A66" s="86"/>
      <c r="B66" s="77"/>
      <c r="C66" s="10">
        <v>4210</v>
      </c>
      <c r="D66" s="8" t="s">
        <v>111</v>
      </c>
      <c r="E66" s="9">
        <v>15575</v>
      </c>
      <c r="F66" s="9">
        <v>3473.44</v>
      </c>
      <c r="G66" s="37">
        <f t="shared" si="0"/>
        <v>0.22301380417335473</v>
      </c>
      <c r="H66" s="9">
        <v>15575</v>
      </c>
      <c r="I66" s="9">
        <v>3473.44</v>
      </c>
      <c r="J66" s="9">
        <v>0</v>
      </c>
      <c r="K66" s="9">
        <v>0</v>
      </c>
    </row>
    <row r="67" spans="1:11" ht="12" customHeight="1">
      <c r="A67" s="86"/>
      <c r="B67" s="77"/>
      <c r="C67" s="10">
        <v>4300</v>
      </c>
      <c r="D67" s="8" t="s">
        <v>91</v>
      </c>
      <c r="E67" s="9">
        <v>51150</v>
      </c>
      <c r="F67" s="9">
        <v>21025.89</v>
      </c>
      <c r="G67" s="37">
        <f t="shared" si="0"/>
        <v>0.4110633431085044</v>
      </c>
      <c r="H67" s="9">
        <v>51150</v>
      </c>
      <c r="I67" s="9">
        <v>21025.89</v>
      </c>
      <c r="J67" s="9">
        <v>0</v>
      </c>
      <c r="K67" s="9">
        <v>0</v>
      </c>
    </row>
    <row r="68" spans="1:11" ht="39.75" customHeight="1">
      <c r="A68" s="86"/>
      <c r="B68" s="77"/>
      <c r="C68" s="10">
        <v>4360</v>
      </c>
      <c r="D68" s="8" t="s">
        <v>114</v>
      </c>
      <c r="E68" s="9">
        <v>1000</v>
      </c>
      <c r="F68" s="9">
        <v>256.36</v>
      </c>
      <c r="G68" s="68">
        <f t="shared" si="0"/>
        <v>0.25636000000000003</v>
      </c>
      <c r="H68" s="9">
        <v>1000</v>
      </c>
      <c r="I68" s="9">
        <v>256.36</v>
      </c>
      <c r="J68" s="9">
        <v>0</v>
      </c>
      <c r="K68" s="9">
        <v>0</v>
      </c>
    </row>
    <row r="69" spans="1:11" ht="13.5" customHeight="1">
      <c r="A69" s="86"/>
      <c r="B69" s="77"/>
      <c r="C69" s="10">
        <v>4410</v>
      </c>
      <c r="D69" s="8" t="s">
        <v>115</v>
      </c>
      <c r="E69" s="9">
        <v>4000</v>
      </c>
      <c r="F69" s="9">
        <v>556.53</v>
      </c>
      <c r="G69" s="37">
        <f t="shared" si="0"/>
        <v>0.1391325</v>
      </c>
      <c r="H69" s="9">
        <v>4000</v>
      </c>
      <c r="I69" s="9">
        <v>556.53</v>
      </c>
      <c r="J69" s="9">
        <v>0</v>
      </c>
      <c r="K69" s="9">
        <v>0</v>
      </c>
    </row>
    <row r="70" spans="1:11" ht="16.5" customHeight="1">
      <c r="A70" s="87"/>
      <c r="B70" s="78"/>
      <c r="C70" s="10">
        <v>4420</v>
      </c>
      <c r="D70" s="8" t="s">
        <v>116</v>
      </c>
      <c r="E70" s="9">
        <v>3000</v>
      </c>
      <c r="F70" s="9">
        <v>0</v>
      </c>
      <c r="G70" s="37">
        <f t="shared" si="0"/>
        <v>0</v>
      </c>
      <c r="H70" s="9">
        <v>3000</v>
      </c>
      <c r="I70" s="9">
        <v>0</v>
      </c>
      <c r="J70" s="9">
        <v>0</v>
      </c>
      <c r="K70" s="9">
        <v>0</v>
      </c>
    </row>
    <row r="71" spans="1:11" ht="25.5" customHeight="1">
      <c r="A71" s="85"/>
      <c r="B71" s="76">
        <v>75023</v>
      </c>
      <c r="C71" s="50"/>
      <c r="D71" s="40" t="s">
        <v>68</v>
      </c>
      <c r="E71" s="41">
        <f>E72+E73+E74+E75+E76+E77+E78+E80+E79+E81+E82+E83+E84+E85+E86+E87+E88+E89+E90+E91+E92+E93+E94</f>
        <v>5296813.17</v>
      </c>
      <c r="F71" s="41">
        <f>F72+F73+F74+F75+F76+F77+F78+F79+F80+F81+F82+F83+F84+F85+F86+F87+F88+F89+F90+F91+F92+F93+F94</f>
        <v>2418887.3100000005</v>
      </c>
      <c r="G71" s="63">
        <f t="shared" si="0"/>
        <v>0.45666842162756527</v>
      </c>
      <c r="H71" s="41">
        <f>H72+H73+H74+H75+H76+H77+H78+H79+H80+H81+H82+H83+H84+H85+H86+H87+H88+H89+H90+H91+H92</f>
        <v>5219113.17</v>
      </c>
      <c r="I71" s="41">
        <f>I72+I73+I74+I75+I76+I77+I78+I79+I80+I81+I82+I83+I84+I85+I86+I87+I88+I89+I90+I91+I92+I93+I94</f>
        <v>2325540.6500000004</v>
      </c>
      <c r="J71" s="41">
        <f>J93+J94</f>
        <v>77700</v>
      </c>
      <c r="K71" s="41">
        <v>0</v>
      </c>
    </row>
    <row r="72" spans="1:11" ht="24.75" customHeight="1">
      <c r="A72" s="86"/>
      <c r="B72" s="77"/>
      <c r="C72" s="51">
        <v>3020</v>
      </c>
      <c r="D72" s="8" t="s">
        <v>117</v>
      </c>
      <c r="E72" s="9">
        <v>2000</v>
      </c>
      <c r="F72" s="9">
        <v>200</v>
      </c>
      <c r="G72" s="37">
        <f aca="true" t="shared" si="1" ref="G72:G135">F72/E72</f>
        <v>0.1</v>
      </c>
      <c r="H72" s="9">
        <v>2000</v>
      </c>
      <c r="I72" s="9">
        <v>200</v>
      </c>
      <c r="J72" s="9">
        <v>0</v>
      </c>
      <c r="K72" s="9">
        <v>0</v>
      </c>
    </row>
    <row r="73" spans="1:11" ht="12.75" customHeight="1">
      <c r="A73" s="86"/>
      <c r="B73" s="77"/>
      <c r="C73" s="51">
        <v>4010</v>
      </c>
      <c r="D73" s="8" t="s">
        <v>107</v>
      </c>
      <c r="E73" s="9">
        <v>2984599.41</v>
      </c>
      <c r="F73" s="9">
        <v>1305006.5</v>
      </c>
      <c r="G73" s="37">
        <f t="shared" si="1"/>
        <v>0.43724678616082685</v>
      </c>
      <c r="H73" s="9">
        <v>2984599.41</v>
      </c>
      <c r="I73" s="9">
        <v>1305006.5</v>
      </c>
      <c r="J73" s="9">
        <v>0</v>
      </c>
      <c r="K73" s="9">
        <v>0</v>
      </c>
    </row>
    <row r="74" spans="1:11" ht="13.5" customHeight="1">
      <c r="A74" s="86"/>
      <c r="B74" s="77"/>
      <c r="C74" s="51">
        <v>4040</v>
      </c>
      <c r="D74" s="8" t="s">
        <v>108</v>
      </c>
      <c r="E74" s="9">
        <v>247566</v>
      </c>
      <c r="F74" s="9">
        <v>222292.01</v>
      </c>
      <c r="G74" s="37">
        <f t="shared" si="1"/>
        <v>0.8979100926621588</v>
      </c>
      <c r="H74" s="9">
        <v>247566</v>
      </c>
      <c r="I74" s="9">
        <v>222292.01</v>
      </c>
      <c r="J74" s="9">
        <v>0</v>
      </c>
      <c r="K74" s="9">
        <v>0</v>
      </c>
    </row>
    <row r="75" spans="1:11" ht="13.5" customHeight="1">
      <c r="A75" s="86"/>
      <c r="B75" s="77"/>
      <c r="C75" s="51">
        <v>4110</v>
      </c>
      <c r="D75" s="8" t="s">
        <v>109</v>
      </c>
      <c r="E75" s="9">
        <v>490968.99</v>
      </c>
      <c r="F75" s="9">
        <v>200347.15</v>
      </c>
      <c r="G75" s="37">
        <f t="shared" si="1"/>
        <v>0.40806477411129366</v>
      </c>
      <c r="H75" s="9">
        <v>490968.99</v>
      </c>
      <c r="I75" s="9">
        <v>200347.15</v>
      </c>
      <c r="J75" s="9">
        <v>0</v>
      </c>
      <c r="K75" s="9">
        <v>0</v>
      </c>
    </row>
    <row r="76" spans="1:11" ht="12.75" customHeight="1">
      <c r="A76" s="86"/>
      <c r="B76" s="77"/>
      <c r="C76" s="51">
        <v>4120</v>
      </c>
      <c r="D76" s="8" t="s">
        <v>110</v>
      </c>
      <c r="E76" s="9">
        <v>79188.11</v>
      </c>
      <c r="F76" s="9">
        <v>28631.26</v>
      </c>
      <c r="G76" s="37">
        <f t="shared" si="1"/>
        <v>0.36156008774549614</v>
      </c>
      <c r="H76" s="9">
        <v>79188.11</v>
      </c>
      <c r="I76" s="9">
        <v>28631.26</v>
      </c>
      <c r="J76" s="9">
        <v>0</v>
      </c>
      <c r="K76" s="9">
        <v>0</v>
      </c>
    </row>
    <row r="77" spans="1:11" ht="13.5" customHeight="1">
      <c r="A77" s="86"/>
      <c r="B77" s="77"/>
      <c r="C77" s="51">
        <v>4170</v>
      </c>
      <c r="D77" s="8" t="s">
        <v>105</v>
      </c>
      <c r="E77" s="9">
        <v>92070</v>
      </c>
      <c r="F77" s="9">
        <v>49874.49</v>
      </c>
      <c r="G77" s="37">
        <f t="shared" si="1"/>
        <v>0.5417018572825024</v>
      </c>
      <c r="H77" s="9">
        <v>92070</v>
      </c>
      <c r="I77" s="9">
        <v>49874.49</v>
      </c>
      <c r="J77" s="9">
        <v>0</v>
      </c>
      <c r="K77" s="9">
        <v>0</v>
      </c>
    </row>
    <row r="78" spans="1:11" ht="13.5" customHeight="1">
      <c r="A78" s="86"/>
      <c r="B78" s="77"/>
      <c r="C78" s="51">
        <v>4210</v>
      </c>
      <c r="D78" s="8" t="s">
        <v>111</v>
      </c>
      <c r="E78" s="9">
        <v>329939</v>
      </c>
      <c r="F78" s="9">
        <v>94774.01</v>
      </c>
      <c r="G78" s="37">
        <f t="shared" si="1"/>
        <v>0.28724706688206</v>
      </c>
      <c r="H78" s="9">
        <v>329939</v>
      </c>
      <c r="I78" s="9">
        <v>94774.01</v>
      </c>
      <c r="J78" s="9">
        <v>0</v>
      </c>
      <c r="K78" s="9">
        <v>0</v>
      </c>
    </row>
    <row r="79" spans="1:11" ht="12" customHeight="1">
      <c r="A79" s="86"/>
      <c r="B79" s="77"/>
      <c r="C79" s="51">
        <v>4260</v>
      </c>
      <c r="D79" s="8" t="s">
        <v>118</v>
      </c>
      <c r="E79" s="9">
        <v>122530</v>
      </c>
      <c r="F79" s="9">
        <v>49168.42</v>
      </c>
      <c r="G79" s="63">
        <f t="shared" si="1"/>
        <v>0.4012765853260426</v>
      </c>
      <c r="H79" s="9">
        <v>122530</v>
      </c>
      <c r="I79" s="9">
        <v>49168.42</v>
      </c>
      <c r="J79" s="9">
        <v>0</v>
      </c>
      <c r="K79" s="9">
        <v>0</v>
      </c>
    </row>
    <row r="80" spans="1:11" ht="15" customHeight="1">
      <c r="A80" s="86"/>
      <c r="B80" s="77"/>
      <c r="C80" s="51">
        <v>4270</v>
      </c>
      <c r="D80" s="8" t="s">
        <v>98</v>
      </c>
      <c r="E80" s="9">
        <v>60175</v>
      </c>
      <c r="F80" s="9">
        <v>18528.55</v>
      </c>
      <c r="G80" s="37">
        <f t="shared" si="1"/>
        <v>0.30791109264644784</v>
      </c>
      <c r="H80" s="9">
        <v>60175</v>
      </c>
      <c r="I80" s="9">
        <v>18528.55</v>
      </c>
      <c r="J80" s="9">
        <v>0</v>
      </c>
      <c r="K80" s="9">
        <v>0</v>
      </c>
    </row>
    <row r="81" spans="1:11" ht="12.75" customHeight="1">
      <c r="A81" s="86"/>
      <c r="B81" s="77"/>
      <c r="C81" s="51">
        <v>4280</v>
      </c>
      <c r="D81" s="8" t="s">
        <v>119</v>
      </c>
      <c r="E81" s="9">
        <v>3000</v>
      </c>
      <c r="F81" s="9">
        <v>160</v>
      </c>
      <c r="G81" s="37">
        <f t="shared" si="1"/>
        <v>0.05333333333333334</v>
      </c>
      <c r="H81" s="9">
        <v>3000</v>
      </c>
      <c r="I81" s="9">
        <v>160</v>
      </c>
      <c r="J81" s="9">
        <v>0</v>
      </c>
      <c r="K81" s="9">
        <v>0</v>
      </c>
    </row>
    <row r="82" spans="1:11" ht="12.75" customHeight="1">
      <c r="A82" s="86"/>
      <c r="B82" s="77"/>
      <c r="C82" s="51">
        <v>4300</v>
      </c>
      <c r="D82" s="8" t="s">
        <v>91</v>
      </c>
      <c r="E82" s="9">
        <v>432360</v>
      </c>
      <c r="F82" s="9">
        <v>252649.98</v>
      </c>
      <c r="G82" s="37">
        <f t="shared" si="1"/>
        <v>0.5843509575353872</v>
      </c>
      <c r="H82" s="9">
        <v>432360</v>
      </c>
      <c r="I82" s="9">
        <v>252649.98</v>
      </c>
      <c r="J82" s="9">
        <v>0</v>
      </c>
      <c r="K82" s="9"/>
    </row>
    <row r="83" spans="1:11" ht="14.25" customHeight="1">
      <c r="A83" s="86"/>
      <c r="B83" s="77"/>
      <c r="C83" s="51">
        <v>4350</v>
      </c>
      <c r="D83" s="8" t="s">
        <v>120</v>
      </c>
      <c r="E83" s="9">
        <v>31713</v>
      </c>
      <c r="F83" s="9">
        <v>8732.81</v>
      </c>
      <c r="G83" s="37">
        <f t="shared" si="1"/>
        <v>0.27537003752404376</v>
      </c>
      <c r="H83" s="9">
        <v>31713</v>
      </c>
      <c r="I83" s="9">
        <v>8732.81</v>
      </c>
      <c r="J83" s="9">
        <v>0</v>
      </c>
      <c r="K83" s="9">
        <v>0</v>
      </c>
    </row>
    <row r="84" spans="1:11" ht="39" customHeight="1">
      <c r="A84" s="86"/>
      <c r="B84" s="77"/>
      <c r="C84" s="51">
        <v>4360</v>
      </c>
      <c r="D84" s="8" t="s">
        <v>114</v>
      </c>
      <c r="E84" s="9">
        <v>30690</v>
      </c>
      <c r="F84" s="9">
        <v>12744.49</v>
      </c>
      <c r="G84" s="63">
        <f t="shared" si="1"/>
        <v>0.4152652329749104</v>
      </c>
      <c r="H84" s="9">
        <v>30690</v>
      </c>
      <c r="I84" s="9">
        <v>12744.49</v>
      </c>
      <c r="J84" s="9">
        <v>0</v>
      </c>
      <c r="K84" s="9">
        <v>0</v>
      </c>
    </row>
    <row r="85" spans="1:11" ht="39.75" customHeight="1">
      <c r="A85" s="86"/>
      <c r="B85" s="77"/>
      <c r="C85" s="51">
        <v>4370</v>
      </c>
      <c r="D85" s="8" t="s">
        <v>121</v>
      </c>
      <c r="E85" s="9">
        <v>53200</v>
      </c>
      <c r="F85" s="9">
        <v>17737.1</v>
      </c>
      <c r="G85" s="68">
        <f t="shared" si="1"/>
        <v>0.33340413533834584</v>
      </c>
      <c r="H85" s="9">
        <v>53200</v>
      </c>
      <c r="I85" s="9">
        <v>17737.1</v>
      </c>
      <c r="J85" s="9">
        <v>0</v>
      </c>
      <c r="K85" s="9">
        <v>0</v>
      </c>
    </row>
    <row r="86" spans="1:11" ht="13.5" customHeight="1">
      <c r="A86" s="86"/>
      <c r="B86" s="77"/>
      <c r="C86" s="51">
        <v>4380</v>
      </c>
      <c r="D86" s="8" t="s">
        <v>122</v>
      </c>
      <c r="E86" s="9">
        <v>1000</v>
      </c>
      <c r="F86" s="9">
        <v>0</v>
      </c>
      <c r="G86" s="37">
        <f t="shared" si="1"/>
        <v>0</v>
      </c>
      <c r="H86" s="9">
        <v>1000</v>
      </c>
      <c r="I86" s="9">
        <v>0</v>
      </c>
      <c r="J86" s="9">
        <v>0</v>
      </c>
      <c r="K86" s="9">
        <v>0</v>
      </c>
    </row>
    <row r="87" spans="1:11" ht="24" customHeight="1">
      <c r="A87" s="86"/>
      <c r="B87" s="77"/>
      <c r="C87" s="51">
        <v>4390</v>
      </c>
      <c r="D87" s="8" t="s">
        <v>123</v>
      </c>
      <c r="E87" s="9">
        <v>1000</v>
      </c>
      <c r="F87" s="9">
        <v>0</v>
      </c>
      <c r="G87" s="68">
        <f t="shared" si="1"/>
        <v>0</v>
      </c>
      <c r="H87" s="9">
        <v>1000</v>
      </c>
      <c r="I87" s="9">
        <v>0</v>
      </c>
      <c r="J87" s="9">
        <v>0</v>
      </c>
      <c r="K87" s="9">
        <v>0</v>
      </c>
    </row>
    <row r="88" spans="1:11" ht="13.5" customHeight="1">
      <c r="A88" s="86"/>
      <c r="B88" s="77"/>
      <c r="C88" s="51">
        <v>4410</v>
      </c>
      <c r="D88" s="8" t="s">
        <v>115</v>
      </c>
      <c r="E88" s="9">
        <v>76725</v>
      </c>
      <c r="F88" s="9">
        <v>34420.09</v>
      </c>
      <c r="G88" s="37">
        <f t="shared" si="1"/>
        <v>0.44861635711958286</v>
      </c>
      <c r="H88" s="9">
        <v>76725</v>
      </c>
      <c r="I88" s="9">
        <v>34420.09</v>
      </c>
      <c r="J88" s="9">
        <v>0</v>
      </c>
      <c r="K88" s="9">
        <v>0</v>
      </c>
    </row>
    <row r="89" spans="1:11" ht="13.5" customHeight="1">
      <c r="A89" s="86"/>
      <c r="B89" s="77"/>
      <c r="C89" s="51">
        <v>4420</v>
      </c>
      <c r="D89" s="8" t="s">
        <v>116</v>
      </c>
      <c r="E89" s="9">
        <v>5000</v>
      </c>
      <c r="F89" s="9">
        <v>493.12</v>
      </c>
      <c r="G89" s="68">
        <f t="shared" si="1"/>
        <v>0.098624</v>
      </c>
      <c r="H89" s="9">
        <v>5000</v>
      </c>
      <c r="I89" s="9">
        <v>493.12</v>
      </c>
      <c r="J89" s="9">
        <v>0</v>
      </c>
      <c r="K89" s="9">
        <v>0</v>
      </c>
    </row>
    <row r="90" spans="1:11" ht="13.5" customHeight="1">
      <c r="A90" s="86"/>
      <c r="B90" s="77"/>
      <c r="C90" s="51">
        <v>4430</v>
      </c>
      <c r="D90" s="8" t="s">
        <v>95</v>
      </c>
      <c r="E90" s="9">
        <v>10040</v>
      </c>
      <c r="F90" s="9">
        <v>9194</v>
      </c>
      <c r="G90" s="37">
        <f t="shared" si="1"/>
        <v>0.9157370517928287</v>
      </c>
      <c r="H90" s="9">
        <v>10040</v>
      </c>
      <c r="I90" s="9">
        <v>9194</v>
      </c>
      <c r="J90" s="9">
        <v>0</v>
      </c>
      <c r="K90" s="9">
        <v>0</v>
      </c>
    </row>
    <row r="91" spans="1:11" ht="24" customHeight="1">
      <c r="A91" s="86"/>
      <c r="B91" s="77"/>
      <c r="C91" s="51">
        <v>4440</v>
      </c>
      <c r="D91" s="8" t="s">
        <v>112</v>
      </c>
      <c r="E91" s="9">
        <v>93348.66</v>
      </c>
      <c r="F91" s="9">
        <v>93348.66</v>
      </c>
      <c r="G91" s="37">
        <f t="shared" si="1"/>
        <v>1</v>
      </c>
      <c r="H91" s="9">
        <v>93348.66</v>
      </c>
      <c r="I91" s="9">
        <v>2</v>
      </c>
      <c r="J91" s="9">
        <v>0</v>
      </c>
      <c r="K91" s="9">
        <v>0</v>
      </c>
    </row>
    <row r="92" spans="1:11" ht="24" customHeight="1">
      <c r="A92" s="87"/>
      <c r="B92" s="78"/>
      <c r="C92" s="51">
        <v>4700</v>
      </c>
      <c r="D92" s="8" t="s">
        <v>124</v>
      </c>
      <c r="E92" s="9">
        <v>72000</v>
      </c>
      <c r="F92" s="9">
        <v>20584.67</v>
      </c>
      <c r="G92" s="37">
        <f t="shared" si="1"/>
        <v>0.2858981944444444</v>
      </c>
      <c r="H92" s="9">
        <v>72000</v>
      </c>
      <c r="I92" s="9">
        <v>20584.67</v>
      </c>
      <c r="J92" s="9">
        <v>0</v>
      </c>
      <c r="K92" s="9">
        <v>0</v>
      </c>
    </row>
    <row r="93" spans="1:11" ht="24.75" customHeight="1">
      <c r="A93" s="85"/>
      <c r="B93" s="76"/>
      <c r="C93" s="51">
        <v>6050</v>
      </c>
      <c r="D93" s="8" t="s">
        <v>99</v>
      </c>
      <c r="E93" s="9">
        <v>38000</v>
      </c>
      <c r="F93" s="9">
        <v>0</v>
      </c>
      <c r="G93" s="37">
        <f t="shared" si="1"/>
        <v>0</v>
      </c>
      <c r="H93" s="9">
        <v>0</v>
      </c>
      <c r="I93" s="9">
        <v>0</v>
      </c>
      <c r="J93" s="9">
        <v>38000</v>
      </c>
      <c r="K93" s="9">
        <v>0</v>
      </c>
    </row>
    <row r="94" spans="1:11" ht="26.25" customHeight="1">
      <c r="A94" s="86"/>
      <c r="B94" s="78"/>
      <c r="C94" s="51">
        <v>6060</v>
      </c>
      <c r="D94" s="8" t="s">
        <v>100</v>
      </c>
      <c r="E94" s="9">
        <v>39700</v>
      </c>
      <c r="F94" s="9">
        <v>0</v>
      </c>
      <c r="G94" s="68">
        <f t="shared" si="1"/>
        <v>0</v>
      </c>
      <c r="H94" s="9">
        <v>0</v>
      </c>
      <c r="I94" s="9">
        <v>0</v>
      </c>
      <c r="J94" s="9">
        <v>39700</v>
      </c>
      <c r="K94" s="9">
        <v>0</v>
      </c>
    </row>
    <row r="95" spans="1:11" ht="13.5" customHeight="1">
      <c r="A95" s="86"/>
      <c r="B95" s="76">
        <v>75056</v>
      </c>
      <c r="C95" s="54"/>
      <c r="D95" s="66" t="s">
        <v>87</v>
      </c>
      <c r="E95" s="56">
        <f>E96+E97+E98+E99</f>
        <v>32419</v>
      </c>
      <c r="F95" s="56">
        <f>F96+F97+F98+F99</f>
        <v>19126.31</v>
      </c>
      <c r="G95" s="37">
        <f t="shared" si="1"/>
        <v>0.589972238502113</v>
      </c>
      <c r="H95" s="56">
        <f>H96+H97+H98+H99</f>
        <v>32419</v>
      </c>
      <c r="I95" s="56">
        <f>I96+I97+I98+I99</f>
        <v>19126.31</v>
      </c>
      <c r="J95" s="56">
        <v>0</v>
      </c>
      <c r="K95" s="56">
        <v>0</v>
      </c>
    </row>
    <row r="96" spans="1:11" s="67" customFormat="1" ht="25.5" customHeight="1">
      <c r="A96" s="86"/>
      <c r="B96" s="77"/>
      <c r="C96" s="10">
        <v>3020</v>
      </c>
      <c r="D96" s="8" t="s">
        <v>117</v>
      </c>
      <c r="E96" s="9">
        <v>31419</v>
      </c>
      <c r="F96" s="9">
        <v>18716</v>
      </c>
      <c r="G96" s="69">
        <f t="shared" si="1"/>
        <v>0.5956905057449314</v>
      </c>
      <c r="H96" s="9">
        <v>31419</v>
      </c>
      <c r="I96" s="9">
        <v>18716</v>
      </c>
      <c r="J96" s="9">
        <v>0</v>
      </c>
      <c r="K96" s="9">
        <v>0</v>
      </c>
    </row>
    <row r="97" spans="1:11" ht="13.5" customHeight="1">
      <c r="A97" s="86"/>
      <c r="B97" s="77"/>
      <c r="C97" s="10">
        <v>4210</v>
      </c>
      <c r="D97" s="8" t="s">
        <v>111</v>
      </c>
      <c r="E97" s="9">
        <v>200</v>
      </c>
      <c r="F97" s="9">
        <v>0</v>
      </c>
      <c r="G97" s="37">
        <f t="shared" si="1"/>
        <v>0</v>
      </c>
      <c r="H97" s="9">
        <v>200</v>
      </c>
      <c r="I97" s="9">
        <v>0</v>
      </c>
      <c r="J97" s="9">
        <v>0</v>
      </c>
      <c r="K97" s="9">
        <v>0</v>
      </c>
    </row>
    <row r="98" spans="1:11" ht="13.5" customHeight="1">
      <c r="A98" s="86"/>
      <c r="B98" s="77"/>
      <c r="C98" s="10">
        <v>4300</v>
      </c>
      <c r="D98" s="8" t="s">
        <v>91</v>
      </c>
      <c r="E98" s="9">
        <v>100</v>
      </c>
      <c r="F98" s="9">
        <v>30</v>
      </c>
      <c r="G98" s="37">
        <f t="shared" si="1"/>
        <v>0.3</v>
      </c>
      <c r="H98" s="9">
        <v>100</v>
      </c>
      <c r="I98" s="9">
        <v>30</v>
      </c>
      <c r="J98" s="9">
        <v>0</v>
      </c>
      <c r="K98" s="9">
        <v>0</v>
      </c>
    </row>
    <row r="99" spans="1:11" ht="13.5" customHeight="1">
      <c r="A99" s="86"/>
      <c r="B99" s="78"/>
      <c r="C99" s="10">
        <v>4410</v>
      </c>
      <c r="D99" s="8" t="s">
        <v>115</v>
      </c>
      <c r="E99" s="9">
        <v>700</v>
      </c>
      <c r="F99" s="9">
        <v>380.31</v>
      </c>
      <c r="G99" s="68">
        <f t="shared" si="1"/>
        <v>0.5433</v>
      </c>
      <c r="H99" s="9">
        <v>700</v>
      </c>
      <c r="I99" s="9">
        <v>380.31</v>
      </c>
      <c r="J99" s="9">
        <v>0</v>
      </c>
      <c r="K99" s="9">
        <v>0</v>
      </c>
    </row>
    <row r="100" spans="1:11" ht="25.5" customHeight="1">
      <c r="A100" s="86"/>
      <c r="B100" s="76">
        <v>75075</v>
      </c>
      <c r="C100" s="50"/>
      <c r="D100" s="40" t="s">
        <v>72</v>
      </c>
      <c r="E100" s="41">
        <f>E101+E102</f>
        <v>75000</v>
      </c>
      <c r="F100" s="41">
        <f>F101+F102</f>
        <v>23187.56</v>
      </c>
      <c r="G100" s="37">
        <f t="shared" si="1"/>
        <v>0.30916746666666667</v>
      </c>
      <c r="H100" s="41">
        <f>H101+H102</f>
        <v>75000</v>
      </c>
      <c r="I100" s="41">
        <f>I101+I102</f>
        <v>23187.56</v>
      </c>
      <c r="J100" s="41">
        <v>0</v>
      </c>
      <c r="K100" s="41">
        <v>0</v>
      </c>
    </row>
    <row r="101" spans="1:11" ht="12.75" customHeight="1">
      <c r="A101" s="86"/>
      <c r="B101" s="77"/>
      <c r="C101" s="10">
        <v>4210</v>
      </c>
      <c r="D101" s="8" t="s">
        <v>111</v>
      </c>
      <c r="E101" s="9">
        <v>10000</v>
      </c>
      <c r="F101" s="9">
        <v>3288.31</v>
      </c>
      <c r="G101" s="68">
        <f t="shared" si="1"/>
        <v>0.328831</v>
      </c>
      <c r="H101" s="9">
        <v>10000</v>
      </c>
      <c r="I101" s="9">
        <v>3288.31</v>
      </c>
      <c r="J101" s="9">
        <v>0</v>
      </c>
      <c r="K101" s="9">
        <v>0</v>
      </c>
    </row>
    <row r="102" spans="1:11" ht="12" customHeight="1">
      <c r="A102" s="86"/>
      <c r="B102" s="78"/>
      <c r="C102" s="10">
        <v>4300</v>
      </c>
      <c r="D102" s="8" t="s">
        <v>91</v>
      </c>
      <c r="E102" s="9">
        <v>65000</v>
      </c>
      <c r="F102" s="9">
        <v>19899.25</v>
      </c>
      <c r="G102" s="37">
        <f t="shared" si="1"/>
        <v>0.3061423076923077</v>
      </c>
      <c r="H102" s="9">
        <v>65000</v>
      </c>
      <c r="I102" s="9">
        <v>19899.25</v>
      </c>
      <c r="J102" s="9">
        <v>0</v>
      </c>
      <c r="K102" s="9">
        <v>0</v>
      </c>
    </row>
    <row r="103" spans="1:11" ht="14.25" customHeight="1">
      <c r="A103" s="86"/>
      <c r="B103" s="76">
        <v>75095</v>
      </c>
      <c r="C103" s="50"/>
      <c r="D103" s="40" t="s">
        <v>8</v>
      </c>
      <c r="E103" s="41">
        <f>E104+E105+E106+E107+E108+E109+E110+E111+E112+E113+E114+E115+E116+E117+E118+E119+E120+E121+E122+E123+E124+E125+E126+E127</f>
        <v>846767.6799999999</v>
      </c>
      <c r="F103" s="41">
        <f>F104+F105+F106+F107+F108+F109+F110+F111+F112+F113+F114+F115+F116+F117+F118+F119+F120+F122+F123+F124+F125+F126+F127</f>
        <v>375016.87999999995</v>
      </c>
      <c r="G103" s="68">
        <f t="shared" si="1"/>
        <v>0.44288048405437486</v>
      </c>
      <c r="H103" s="41">
        <f>H104+H105+H106+H107+H108+H109+H110+H111+H112+H113+H114+H115+H116+H117+H118+H119+H120+H121+H122+H123+H124+H125+H126</f>
        <v>835037.6799999999</v>
      </c>
      <c r="I103" s="41">
        <f>I104+I105+I106+I107+I108+I109+I110+I111+I112+I113+I114+I115+I116+I117+I118+I119+I120+I122+I123+I124+I125+I126+I127</f>
        <v>375016.87999999995</v>
      </c>
      <c r="J103" s="41">
        <f>J127</f>
        <v>11730</v>
      </c>
      <c r="K103" s="41">
        <f>0</f>
        <v>0</v>
      </c>
    </row>
    <row r="104" spans="1:11" ht="12" customHeight="1">
      <c r="A104" s="86"/>
      <c r="B104" s="77"/>
      <c r="C104" s="10">
        <v>4017</v>
      </c>
      <c r="D104" s="8" t="s">
        <v>107</v>
      </c>
      <c r="E104" s="9">
        <v>110640.09</v>
      </c>
      <c r="F104" s="9">
        <v>54323.94</v>
      </c>
      <c r="G104" s="37">
        <f t="shared" si="1"/>
        <v>0.49099688910231365</v>
      </c>
      <c r="H104" s="9">
        <v>110640.09</v>
      </c>
      <c r="I104" s="9">
        <v>54323.94</v>
      </c>
      <c r="J104" s="9">
        <v>0</v>
      </c>
      <c r="K104" s="9">
        <v>0</v>
      </c>
    </row>
    <row r="105" spans="1:11" ht="12" customHeight="1">
      <c r="A105" s="86"/>
      <c r="B105" s="77"/>
      <c r="C105" s="10">
        <v>4019</v>
      </c>
      <c r="D105" s="8" t="s">
        <v>107</v>
      </c>
      <c r="E105" s="9">
        <v>77016.22</v>
      </c>
      <c r="F105" s="9">
        <v>70503.63</v>
      </c>
      <c r="G105" s="37">
        <f t="shared" si="1"/>
        <v>0.9154387218692375</v>
      </c>
      <c r="H105" s="9">
        <v>77016.22</v>
      </c>
      <c r="I105" s="9">
        <v>70503.63</v>
      </c>
      <c r="J105" s="9">
        <v>0</v>
      </c>
      <c r="K105" s="9">
        <v>0</v>
      </c>
    </row>
    <row r="106" spans="1:11" ht="12" customHeight="1">
      <c r="A106" s="86"/>
      <c r="B106" s="77"/>
      <c r="C106" s="10">
        <v>4117</v>
      </c>
      <c r="D106" s="8" t="s">
        <v>109</v>
      </c>
      <c r="E106" s="9">
        <v>16819.18</v>
      </c>
      <c r="F106" s="9">
        <v>8251.79</v>
      </c>
      <c r="G106" s="68">
        <f t="shared" si="1"/>
        <v>0.4906178541403327</v>
      </c>
      <c r="H106" s="9">
        <v>16819.18</v>
      </c>
      <c r="I106" s="9">
        <v>8251.79</v>
      </c>
      <c r="J106" s="9">
        <v>0</v>
      </c>
      <c r="K106" s="9">
        <v>0</v>
      </c>
    </row>
    <row r="107" spans="1:11" ht="12" customHeight="1">
      <c r="A107" s="86"/>
      <c r="B107" s="77"/>
      <c r="C107" s="10">
        <v>4119</v>
      </c>
      <c r="D107" s="8" t="s">
        <v>109</v>
      </c>
      <c r="E107" s="9">
        <v>11620.5</v>
      </c>
      <c r="F107" s="9">
        <v>10375.5</v>
      </c>
      <c r="G107" s="37">
        <f t="shared" si="1"/>
        <v>0.8928617529366206</v>
      </c>
      <c r="H107" s="9">
        <v>11620.5</v>
      </c>
      <c r="I107" s="9">
        <v>10375.5</v>
      </c>
      <c r="J107" s="9">
        <v>0</v>
      </c>
      <c r="K107" s="9">
        <v>0</v>
      </c>
    </row>
    <row r="108" spans="1:11" ht="12" customHeight="1">
      <c r="A108" s="86"/>
      <c r="B108" s="77"/>
      <c r="C108" s="10">
        <v>4127</v>
      </c>
      <c r="D108" s="8" t="s">
        <v>110</v>
      </c>
      <c r="E108" s="9">
        <v>2715.37</v>
      </c>
      <c r="F108" s="9">
        <v>1330.96</v>
      </c>
      <c r="G108" s="68">
        <f t="shared" si="1"/>
        <v>0.49015787903674274</v>
      </c>
      <c r="H108" s="9">
        <v>2715.37</v>
      </c>
      <c r="I108" s="9">
        <v>1330.96</v>
      </c>
      <c r="J108" s="9">
        <v>0</v>
      </c>
      <c r="K108" s="9">
        <v>0</v>
      </c>
    </row>
    <row r="109" spans="1:11" ht="12" customHeight="1">
      <c r="A109" s="86"/>
      <c r="B109" s="77"/>
      <c r="C109" s="10">
        <v>4129</v>
      </c>
      <c r="D109" s="8" t="s">
        <v>110</v>
      </c>
      <c r="E109" s="9">
        <v>1875.02</v>
      </c>
      <c r="F109" s="9">
        <v>1673.6</v>
      </c>
      <c r="G109" s="37">
        <f t="shared" si="1"/>
        <v>0.8925771458437777</v>
      </c>
      <c r="H109" s="9">
        <v>1875.02</v>
      </c>
      <c r="I109" s="9">
        <v>1673.6</v>
      </c>
      <c r="J109" s="9">
        <v>0</v>
      </c>
      <c r="K109" s="9">
        <v>0</v>
      </c>
    </row>
    <row r="110" spans="1:11" ht="12" customHeight="1">
      <c r="A110" s="86"/>
      <c r="B110" s="77"/>
      <c r="C110" s="10">
        <v>4170</v>
      </c>
      <c r="D110" s="8" t="s">
        <v>105</v>
      </c>
      <c r="E110" s="9">
        <v>3000</v>
      </c>
      <c r="F110" s="9">
        <v>0</v>
      </c>
      <c r="G110" s="68">
        <f t="shared" si="1"/>
        <v>0</v>
      </c>
      <c r="H110" s="9">
        <v>3000</v>
      </c>
      <c r="I110" s="9">
        <v>0</v>
      </c>
      <c r="J110" s="9">
        <v>0</v>
      </c>
      <c r="K110" s="9">
        <v>0</v>
      </c>
    </row>
    <row r="111" spans="1:11" ht="12" customHeight="1">
      <c r="A111" s="86"/>
      <c r="B111" s="77"/>
      <c r="C111" s="10">
        <v>4210</v>
      </c>
      <c r="D111" s="8" t="s">
        <v>111</v>
      </c>
      <c r="E111" s="9">
        <v>2000</v>
      </c>
      <c r="F111" s="9">
        <v>0</v>
      </c>
      <c r="G111" s="37">
        <f t="shared" si="1"/>
        <v>0</v>
      </c>
      <c r="H111" s="9">
        <v>2000</v>
      </c>
      <c r="I111" s="9">
        <v>0</v>
      </c>
      <c r="J111" s="9">
        <v>0</v>
      </c>
      <c r="K111" s="9">
        <v>0</v>
      </c>
    </row>
    <row r="112" spans="1:11" ht="12" customHeight="1">
      <c r="A112" s="86"/>
      <c r="B112" s="77"/>
      <c r="C112" s="10">
        <v>4217</v>
      </c>
      <c r="D112" s="8" t="s">
        <v>111</v>
      </c>
      <c r="E112" s="9">
        <v>28813.76</v>
      </c>
      <c r="F112" s="9">
        <v>10929.16</v>
      </c>
      <c r="G112" s="68">
        <f t="shared" si="1"/>
        <v>0.37930349943915687</v>
      </c>
      <c r="H112" s="9">
        <v>28813.76</v>
      </c>
      <c r="I112" s="9">
        <v>10929.16</v>
      </c>
      <c r="J112" s="9">
        <v>0</v>
      </c>
      <c r="K112" s="9">
        <v>0</v>
      </c>
    </row>
    <row r="113" spans="1:11" ht="12" customHeight="1">
      <c r="A113" s="86"/>
      <c r="B113" s="77"/>
      <c r="C113" s="10">
        <v>4219</v>
      </c>
      <c r="D113" s="8" t="s">
        <v>111</v>
      </c>
      <c r="E113" s="9">
        <v>1526.66</v>
      </c>
      <c r="F113" s="9">
        <v>579.07</v>
      </c>
      <c r="G113" s="37">
        <f t="shared" si="1"/>
        <v>0.37930514980414765</v>
      </c>
      <c r="H113" s="9">
        <v>1526.66</v>
      </c>
      <c r="I113" s="9">
        <v>579.07</v>
      </c>
      <c r="J113" s="9">
        <v>0</v>
      </c>
      <c r="K113" s="9">
        <v>0</v>
      </c>
    </row>
    <row r="114" spans="1:11" ht="12" customHeight="1">
      <c r="A114" s="86"/>
      <c r="B114" s="77"/>
      <c r="C114" s="10">
        <v>4300</v>
      </c>
      <c r="D114" s="8" t="s">
        <v>91</v>
      </c>
      <c r="E114" s="9">
        <v>61800</v>
      </c>
      <c r="F114" s="9">
        <v>0</v>
      </c>
      <c r="G114" s="37">
        <f t="shared" si="1"/>
        <v>0</v>
      </c>
      <c r="H114" s="9">
        <v>61800</v>
      </c>
      <c r="I114" s="9">
        <v>0</v>
      </c>
      <c r="J114" s="9">
        <v>0</v>
      </c>
      <c r="K114" s="9">
        <v>0</v>
      </c>
    </row>
    <row r="115" spans="1:11" ht="12" customHeight="1">
      <c r="A115" s="86"/>
      <c r="B115" s="77"/>
      <c r="C115" s="10">
        <v>4307</v>
      </c>
      <c r="D115" s="8" t="s">
        <v>91</v>
      </c>
      <c r="E115" s="9">
        <v>449334.35</v>
      </c>
      <c r="F115" s="9">
        <v>200660.56</v>
      </c>
      <c r="G115" s="37">
        <f t="shared" si="1"/>
        <v>0.4465729361665762</v>
      </c>
      <c r="H115" s="9">
        <v>449334.35</v>
      </c>
      <c r="I115" s="9">
        <v>200660.56</v>
      </c>
      <c r="J115" s="9">
        <v>0</v>
      </c>
      <c r="K115" s="9">
        <v>0</v>
      </c>
    </row>
    <row r="116" spans="1:11" ht="12" customHeight="1">
      <c r="A116" s="86"/>
      <c r="B116" s="77"/>
      <c r="C116" s="10">
        <v>4309</v>
      </c>
      <c r="D116" s="8" t="s">
        <v>91</v>
      </c>
      <c r="E116" s="9">
        <v>23807.37</v>
      </c>
      <c r="F116" s="9">
        <v>10631.72</v>
      </c>
      <c r="G116" s="68">
        <f t="shared" si="1"/>
        <v>0.44657263696073946</v>
      </c>
      <c r="H116" s="9">
        <v>23807.37</v>
      </c>
      <c r="I116" s="9">
        <v>10631.72</v>
      </c>
      <c r="J116" s="9">
        <v>0</v>
      </c>
      <c r="K116" s="9">
        <v>0</v>
      </c>
    </row>
    <row r="117" spans="1:11" ht="37.5" customHeight="1">
      <c r="A117" s="87"/>
      <c r="B117" s="78"/>
      <c r="C117" s="10">
        <v>4367</v>
      </c>
      <c r="D117" s="8" t="s">
        <v>114</v>
      </c>
      <c r="E117" s="9">
        <v>1690.44</v>
      </c>
      <c r="F117" s="9">
        <v>635.84</v>
      </c>
      <c r="G117" s="37">
        <f t="shared" si="1"/>
        <v>0.37613875677338443</v>
      </c>
      <c r="H117" s="9">
        <v>1690.44</v>
      </c>
      <c r="I117" s="9">
        <v>635.84</v>
      </c>
      <c r="J117" s="9">
        <v>0</v>
      </c>
      <c r="K117" s="9">
        <v>0</v>
      </c>
    </row>
    <row r="118" spans="1:11" ht="37.5" customHeight="1">
      <c r="A118" s="76"/>
      <c r="B118" s="76"/>
      <c r="C118" s="10">
        <v>4369</v>
      </c>
      <c r="D118" s="8" t="s">
        <v>114</v>
      </c>
      <c r="E118" s="9">
        <v>89.56</v>
      </c>
      <c r="F118" s="9">
        <v>24.16</v>
      </c>
      <c r="G118" s="37">
        <f t="shared" si="1"/>
        <v>0.26976328718177756</v>
      </c>
      <c r="H118" s="9">
        <v>89.56</v>
      </c>
      <c r="I118" s="9">
        <v>24.16</v>
      </c>
      <c r="J118" s="9">
        <v>0</v>
      </c>
      <c r="K118" s="9">
        <v>0</v>
      </c>
    </row>
    <row r="119" spans="1:11" ht="39.75" customHeight="1">
      <c r="A119" s="77"/>
      <c r="B119" s="77"/>
      <c r="C119" s="10">
        <v>4377</v>
      </c>
      <c r="D119" s="8" t="s">
        <v>121</v>
      </c>
      <c r="E119" s="9">
        <v>1837.48</v>
      </c>
      <c r="F119" s="9">
        <v>0</v>
      </c>
      <c r="G119" s="68">
        <f t="shared" si="1"/>
        <v>0</v>
      </c>
      <c r="H119" s="9">
        <v>1837.48</v>
      </c>
      <c r="I119" s="9">
        <v>0</v>
      </c>
      <c r="J119" s="9">
        <v>0</v>
      </c>
      <c r="K119" s="9">
        <v>0</v>
      </c>
    </row>
    <row r="120" spans="1:11" ht="37.5" customHeight="1">
      <c r="A120" s="77"/>
      <c r="B120" s="77"/>
      <c r="C120" s="10">
        <v>4379</v>
      </c>
      <c r="D120" s="8" t="s">
        <v>121</v>
      </c>
      <c r="E120" s="9">
        <v>97.35</v>
      </c>
      <c r="F120" s="9">
        <v>0</v>
      </c>
      <c r="G120" s="37">
        <f t="shared" si="1"/>
        <v>0</v>
      </c>
      <c r="H120" s="9">
        <v>97.35</v>
      </c>
      <c r="I120" s="9">
        <v>0</v>
      </c>
      <c r="J120" s="9">
        <v>0</v>
      </c>
      <c r="K120" s="9">
        <v>0</v>
      </c>
    </row>
    <row r="121" spans="1:11" ht="12.75" customHeight="1">
      <c r="A121" s="77"/>
      <c r="B121" s="77"/>
      <c r="C121" s="10">
        <v>4410</v>
      </c>
      <c r="D121" s="8" t="s">
        <v>115</v>
      </c>
      <c r="E121" s="9">
        <v>1000</v>
      </c>
      <c r="F121" s="9">
        <v>0</v>
      </c>
      <c r="G121" s="37">
        <f t="shared" si="1"/>
        <v>0</v>
      </c>
      <c r="H121" s="9">
        <v>1000</v>
      </c>
      <c r="I121" s="9">
        <v>0</v>
      </c>
      <c r="J121" s="9">
        <v>0</v>
      </c>
      <c r="K121" s="9">
        <v>0</v>
      </c>
    </row>
    <row r="122" spans="1:11" ht="12" customHeight="1">
      <c r="A122" s="77"/>
      <c r="B122" s="77"/>
      <c r="C122" s="10">
        <v>4417</v>
      </c>
      <c r="D122" s="8" t="s">
        <v>115</v>
      </c>
      <c r="E122" s="9">
        <v>30637.13</v>
      </c>
      <c r="F122" s="9">
        <v>3801.6</v>
      </c>
      <c r="G122" s="37">
        <f t="shared" si="1"/>
        <v>0.12408472986862672</v>
      </c>
      <c r="H122" s="9">
        <v>30637.13</v>
      </c>
      <c r="I122" s="9">
        <v>3801.6</v>
      </c>
      <c r="J122" s="9">
        <v>0</v>
      </c>
      <c r="K122" s="9">
        <v>0</v>
      </c>
    </row>
    <row r="123" spans="1:11" ht="14.25" customHeight="1">
      <c r="A123" s="77"/>
      <c r="B123" s="77"/>
      <c r="C123" s="10">
        <v>4419</v>
      </c>
      <c r="D123" s="8" t="s">
        <v>115</v>
      </c>
      <c r="E123" s="9">
        <v>1623.27</v>
      </c>
      <c r="F123" s="9">
        <v>201.42</v>
      </c>
      <c r="G123" s="37">
        <f t="shared" si="1"/>
        <v>0.12408286976288602</v>
      </c>
      <c r="H123" s="9">
        <v>1623.27</v>
      </c>
      <c r="I123" s="9">
        <v>201.42</v>
      </c>
      <c r="J123" s="9">
        <v>0</v>
      </c>
      <c r="K123" s="9">
        <v>0</v>
      </c>
    </row>
    <row r="124" spans="1:11" ht="15.75" customHeight="1">
      <c r="A124" s="77"/>
      <c r="B124" s="77"/>
      <c r="C124" s="10">
        <v>4420</v>
      </c>
      <c r="D124" s="8" t="s">
        <v>116</v>
      </c>
      <c r="E124" s="9">
        <v>6000</v>
      </c>
      <c r="F124" s="9">
        <v>0</v>
      </c>
      <c r="G124" s="37">
        <f t="shared" si="1"/>
        <v>0</v>
      </c>
      <c r="H124" s="9">
        <v>6000</v>
      </c>
      <c r="I124" s="9">
        <v>0</v>
      </c>
      <c r="J124" s="9">
        <v>0</v>
      </c>
      <c r="K124" s="9">
        <v>0</v>
      </c>
    </row>
    <row r="125" spans="1:11" ht="25.5" customHeight="1">
      <c r="A125" s="77"/>
      <c r="B125" s="77"/>
      <c r="C125" s="10">
        <v>4447</v>
      </c>
      <c r="D125" s="8" t="s">
        <v>112</v>
      </c>
      <c r="E125" s="9">
        <v>1038.89</v>
      </c>
      <c r="F125" s="9">
        <v>1038.89</v>
      </c>
      <c r="G125" s="68">
        <f t="shared" si="1"/>
        <v>1</v>
      </c>
      <c r="H125" s="9">
        <v>1038.89</v>
      </c>
      <c r="I125" s="9">
        <v>1038.89</v>
      </c>
      <c r="J125" s="9">
        <v>0</v>
      </c>
      <c r="K125" s="9">
        <v>0</v>
      </c>
    </row>
    <row r="126" spans="1:11" ht="25.5" customHeight="1">
      <c r="A126" s="77"/>
      <c r="B126" s="77"/>
      <c r="C126" s="10">
        <v>4449</v>
      </c>
      <c r="D126" s="8" t="s">
        <v>112</v>
      </c>
      <c r="E126" s="9">
        <v>55.04</v>
      </c>
      <c r="F126" s="9">
        <v>55.04</v>
      </c>
      <c r="G126" s="37">
        <f t="shared" si="1"/>
        <v>1</v>
      </c>
      <c r="H126" s="9">
        <v>55.04</v>
      </c>
      <c r="I126" s="9">
        <v>55.04</v>
      </c>
      <c r="J126" s="9">
        <v>0</v>
      </c>
      <c r="K126" s="9">
        <v>0</v>
      </c>
    </row>
    <row r="127" spans="1:11" ht="63.75" customHeight="1">
      <c r="A127" s="78"/>
      <c r="B127" s="78"/>
      <c r="C127" s="10">
        <v>6639</v>
      </c>
      <c r="D127" s="8" t="s">
        <v>97</v>
      </c>
      <c r="E127" s="9">
        <v>11730</v>
      </c>
      <c r="F127" s="9">
        <v>0</v>
      </c>
      <c r="G127" s="68">
        <f t="shared" si="1"/>
        <v>0</v>
      </c>
      <c r="H127" s="9">
        <v>0</v>
      </c>
      <c r="I127" s="9">
        <v>0</v>
      </c>
      <c r="J127" s="9">
        <v>11730</v>
      </c>
      <c r="K127" s="9">
        <v>0</v>
      </c>
    </row>
    <row r="128" spans="1:11" ht="51.75" customHeight="1">
      <c r="A128" s="85">
        <v>751</v>
      </c>
      <c r="B128" s="26"/>
      <c r="C128" s="26"/>
      <c r="D128" s="24" t="s">
        <v>25</v>
      </c>
      <c r="E128" s="25">
        <f>E129</f>
        <v>5061</v>
      </c>
      <c r="F128" s="25">
        <f>F129</f>
        <v>2111.03</v>
      </c>
      <c r="G128" s="37">
        <f t="shared" si="1"/>
        <v>0.4171171705196602</v>
      </c>
      <c r="H128" s="25">
        <f>H129</f>
        <v>5061</v>
      </c>
      <c r="I128" s="25">
        <f>I129</f>
        <v>2111.03</v>
      </c>
      <c r="J128" s="25">
        <v>0</v>
      </c>
      <c r="K128" s="25">
        <v>0</v>
      </c>
    </row>
    <row r="129" spans="1:11" ht="24.75" customHeight="1">
      <c r="A129" s="86"/>
      <c r="B129" s="76">
        <v>75101</v>
      </c>
      <c r="C129" s="50"/>
      <c r="D129" s="40" t="s">
        <v>69</v>
      </c>
      <c r="E129" s="41">
        <f>E130</f>
        <v>5061</v>
      </c>
      <c r="F129" s="41">
        <f>F130</f>
        <v>2111.03</v>
      </c>
      <c r="G129" s="37">
        <f t="shared" si="1"/>
        <v>0.4171171705196602</v>
      </c>
      <c r="H129" s="41">
        <f>H130</f>
        <v>5061</v>
      </c>
      <c r="I129" s="41">
        <f>I130</f>
        <v>2111.03</v>
      </c>
      <c r="J129" s="41">
        <v>0</v>
      </c>
      <c r="K129" s="41">
        <v>0</v>
      </c>
    </row>
    <row r="130" spans="1:11" ht="12.75" customHeight="1">
      <c r="A130" s="87"/>
      <c r="B130" s="78"/>
      <c r="C130" s="10">
        <v>4170</v>
      </c>
      <c r="D130" s="8" t="s">
        <v>105</v>
      </c>
      <c r="E130" s="9">
        <v>5061</v>
      </c>
      <c r="F130" s="9">
        <v>2111.03</v>
      </c>
      <c r="G130" s="37">
        <f t="shared" si="1"/>
        <v>0.4171171705196602</v>
      </c>
      <c r="H130" s="9">
        <v>5061</v>
      </c>
      <c r="I130" s="9">
        <v>2111.03</v>
      </c>
      <c r="J130" s="9">
        <v>0</v>
      </c>
      <c r="K130" s="9">
        <v>0</v>
      </c>
    </row>
    <row r="131" spans="1:11" ht="24" customHeight="1">
      <c r="A131" s="21">
        <v>754</v>
      </c>
      <c r="B131" s="20"/>
      <c r="C131" s="20"/>
      <c r="D131" s="24" t="s">
        <v>26</v>
      </c>
      <c r="E131" s="25">
        <f>E132+E135+E138+E149+E151</f>
        <v>853749.4500000001</v>
      </c>
      <c r="F131" s="25">
        <f>F132+F135+F138+F149+F151</f>
        <v>217765.29</v>
      </c>
      <c r="G131" s="37">
        <f t="shared" si="1"/>
        <v>0.25506931805344063</v>
      </c>
      <c r="H131" s="25">
        <f>H132+H135+H138+H149+H151</f>
        <v>643749.4500000001</v>
      </c>
      <c r="I131" s="25">
        <f>I132+I135+I138+I149</f>
        <v>217302.19</v>
      </c>
      <c r="J131" s="25">
        <f>J132+J135+J138+J149+J151</f>
        <v>210000</v>
      </c>
      <c r="K131" s="25">
        <f>K151</f>
        <v>463.1</v>
      </c>
    </row>
    <row r="132" spans="1:11" ht="13.5" customHeight="1">
      <c r="A132" s="85"/>
      <c r="B132" s="76">
        <v>75404</v>
      </c>
      <c r="C132" s="50"/>
      <c r="D132" s="40" t="s">
        <v>88</v>
      </c>
      <c r="E132" s="41">
        <f>E133+E134</f>
        <v>51500</v>
      </c>
      <c r="F132" s="41">
        <f>F133+F134</f>
        <v>0</v>
      </c>
      <c r="G132" s="37">
        <f t="shared" si="1"/>
        <v>0</v>
      </c>
      <c r="H132" s="41">
        <f>H133+H134</f>
        <v>21500</v>
      </c>
      <c r="I132" s="41">
        <f>I133+I134</f>
        <v>0</v>
      </c>
      <c r="J132" s="41">
        <v>30000</v>
      </c>
      <c r="K132" s="41">
        <v>0</v>
      </c>
    </row>
    <row r="133" spans="1:11" ht="24" customHeight="1">
      <c r="A133" s="86"/>
      <c r="B133" s="77"/>
      <c r="C133" s="10">
        <v>3000</v>
      </c>
      <c r="D133" s="8" t="s">
        <v>125</v>
      </c>
      <c r="E133" s="9">
        <v>21500</v>
      </c>
      <c r="F133" s="9">
        <v>0</v>
      </c>
      <c r="G133" s="37">
        <f t="shared" si="1"/>
        <v>0</v>
      </c>
      <c r="H133" s="9">
        <v>21500</v>
      </c>
      <c r="I133" s="9">
        <v>0</v>
      </c>
      <c r="J133" s="9">
        <v>0</v>
      </c>
      <c r="K133" s="9">
        <v>0</v>
      </c>
    </row>
    <row r="134" spans="1:11" ht="38.25" customHeight="1">
      <c r="A134" s="86"/>
      <c r="B134" s="78"/>
      <c r="C134" s="10">
        <v>6170</v>
      </c>
      <c r="D134" s="8" t="s">
        <v>126</v>
      </c>
      <c r="E134" s="9">
        <v>30000</v>
      </c>
      <c r="F134" s="9">
        <v>0</v>
      </c>
      <c r="G134" s="37">
        <f t="shared" si="1"/>
        <v>0</v>
      </c>
      <c r="H134" s="9">
        <v>0</v>
      </c>
      <c r="I134" s="9">
        <v>0</v>
      </c>
      <c r="J134" s="9">
        <v>30000</v>
      </c>
      <c r="K134" s="9">
        <v>0</v>
      </c>
    </row>
    <row r="135" spans="1:11" ht="12.75" customHeight="1">
      <c r="A135" s="86"/>
      <c r="B135" s="76">
        <v>75414</v>
      </c>
      <c r="C135" s="50"/>
      <c r="D135" s="42" t="s">
        <v>27</v>
      </c>
      <c r="E135" s="41">
        <f>E136+E137</f>
        <v>38200</v>
      </c>
      <c r="F135" s="41">
        <f>F136+F137</f>
        <v>15074</v>
      </c>
      <c r="G135" s="37">
        <f t="shared" si="1"/>
        <v>0.39460732984293195</v>
      </c>
      <c r="H135" s="41">
        <f>H136+H137</f>
        <v>38200</v>
      </c>
      <c r="I135" s="41">
        <f>I136+I137</f>
        <v>15074</v>
      </c>
      <c r="J135" s="41">
        <v>0</v>
      </c>
      <c r="K135" s="41">
        <v>0</v>
      </c>
    </row>
    <row r="136" spans="1:11" ht="12.75" customHeight="1">
      <c r="A136" s="86"/>
      <c r="B136" s="77"/>
      <c r="C136" s="10">
        <v>4210</v>
      </c>
      <c r="D136" s="10" t="s">
        <v>111</v>
      </c>
      <c r="E136" s="9">
        <v>14000</v>
      </c>
      <c r="F136" s="9">
        <v>2000</v>
      </c>
      <c r="G136" s="68">
        <f aca="true" t="shared" si="2" ref="G136:G199">F136/E136</f>
        <v>0.14285714285714285</v>
      </c>
      <c r="H136" s="9">
        <v>14000</v>
      </c>
      <c r="I136" s="9">
        <v>2000</v>
      </c>
      <c r="J136" s="9">
        <v>0</v>
      </c>
      <c r="K136" s="9">
        <v>0</v>
      </c>
    </row>
    <row r="137" spans="1:11" ht="12.75" customHeight="1">
      <c r="A137" s="86"/>
      <c r="B137" s="78"/>
      <c r="C137" s="10">
        <v>4300</v>
      </c>
      <c r="D137" s="10" t="s">
        <v>91</v>
      </c>
      <c r="E137" s="9">
        <v>24200</v>
      </c>
      <c r="F137" s="9">
        <v>13074</v>
      </c>
      <c r="G137" s="37">
        <f t="shared" si="2"/>
        <v>0.5402479338842975</v>
      </c>
      <c r="H137" s="9">
        <v>24200</v>
      </c>
      <c r="I137" s="9">
        <v>13074</v>
      </c>
      <c r="J137" s="9">
        <v>0</v>
      </c>
      <c r="K137" s="9">
        <v>0</v>
      </c>
    </row>
    <row r="138" spans="1:11" ht="13.5" customHeight="1">
      <c r="A138" s="86"/>
      <c r="B138" s="76">
        <v>75416</v>
      </c>
      <c r="C138" s="50"/>
      <c r="D138" s="42" t="s">
        <v>28</v>
      </c>
      <c r="E138" s="41">
        <f>E139+E140+E141+E142+E143+E144+E145+E146+E147+E148</f>
        <v>582049.4500000001</v>
      </c>
      <c r="F138" s="41">
        <f>F139+F140+F141+F142+F143+F144+F145+F146+F147+F148</f>
        <v>202228.19</v>
      </c>
      <c r="G138" s="68">
        <f t="shared" si="2"/>
        <v>0.3474415962423811</v>
      </c>
      <c r="H138" s="41">
        <f>H139+H140+H141+H142+H143+H144+H145+H146+H147+H148</f>
        <v>582049.4500000001</v>
      </c>
      <c r="I138" s="41">
        <f>I139+I140+I141+I142+I143+I144+I145+I146+I147+I148</f>
        <v>202228.19</v>
      </c>
      <c r="J138" s="41">
        <v>0</v>
      </c>
      <c r="K138" s="41">
        <v>0</v>
      </c>
    </row>
    <row r="139" spans="1:11" ht="13.5" customHeight="1">
      <c r="A139" s="86"/>
      <c r="B139" s="77"/>
      <c r="C139" s="10">
        <v>4010</v>
      </c>
      <c r="D139" s="10" t="s">
        <v>107</v>
      </c>
      <c r="E139" s="9">
        <v>399217.69</v>
      </c>
      <c r="F139" s="9">
        <v>129377.01</v>
      </c>
      <c r="G139" s="37">
        <f t="shared" si="2"/>
        <v>0.32407634541445296</v>
      </c>
      <c r="H139" s="9">
        <v>399217.69</v>
      </c>
      <c r="I139" s="9">
        <v>129377.01</v>
      </c>
      <c r="J139" s="9">
        <v>0</v>
      </c>
      <c r="K139" s="9">
        <v>0</v>
      </c>
    </row>
    <row r="140" spans="1:11" ht="13.5" customHeight="1">
      <c r="A140" s="86"/>
      <c r="B140" s="77"/>
      <c r="C140" s="10">
        <v>4040</v>
      </c>
      <c r="D140" s="10" t="s">
        <v>108</v>
      </c>
      <c r="E140" s="9">
        <v>29212</v>
      </c>
      <c r="F140" s="9">
        <v>21464.74</v>
      </c>
      <c r="G140" s="68">
        <f t="shared" si="2"/>
        <v>0.734791866356292</v>
      </c>
      <c r="H140" s="9">
        <v>29212</v>
      </c>
      <c r="I140" s="9">
        <v>21464.74</v>
      </c>
      <c r="J140" s="9">
        <v>0</v>
      </c>
      <c r="K140" s="9">
        <v>0</v>
      </c>
    </row>
    <row r="141" spans="1:11" ht="13.5" customHeight="1">
      <c r="A141" s="86"/>
      <c r="B141" s="77"/>
      <c r="C141" s="10">
        <v>4110</v>
      </c>
      <c r="D141" s="10" t="s">
        <v>109</v>
      </c>
      <c r="E141" s="9">
        <v>65206.56</v>
      </c>
      <c r="F141" s="9">
        <v>20646.63</v>
      </c>
      <c r="G141" s="37">
        <f t="shared" si="2"/>
        <v>0.31663424661567796</v>
      </c>
      <c r="H141" s="9">
        <v>65206.56</v>
      </c>
      <c r="I141" s="9">
        <v>20646.63</v>
      </c>
      <c r="J141" s="9">
        <v>0</v>
      </c>
      <c r="K141" s="9">
        <v>0</v>
      </c>
    </row>
    <row r="142" spans="1:11" ht="13.5" customHeight="1">
      <c r="A142" s="86"/>
      <c r="B142" s="77"/>
      <c r="C142" s="10">
        <v>4120</v>
      </c>
      <c r="D142" s="10" t="s">
        <v>110</v>
      </c>
      <c r="E142" s="9">
        <v>10577.83</v>
      </c>
      <c r="F142" s="9">
        <v>3097.48</v>
      </c>
      <c r="G142" s="37">
        <f t="shared" si="2"/>
        <v>0.29282754591442667</v>
      </c>
      <c r="H142" s="9">
        <v>10577.83</v>
      </c>
      <c r="I142" s="9">
        <v>3097.48</v>
      </c>
      <c r="J142" s="9">
        <v>0</v>
      </c>
      <c r="K142" s="9">
        <v>0</v>
      </c>
    </row>
    <row r="143" spans="1:11" ht="13.5" customHeight="1">
      <c r="A143" s="86"/>
      <c r="B143" s="77"/>
      <c r="C143" s="10">
        <v>4210</v>
      </c>
      <c r="D143" s="10" t="s">
        <v>111</v>
      </c>
      <c r="E143" s="9">
        <v>34690</v>
      </c>
      <c r="F143" s="9">
        <v>11006.05</v>
      </c>
      <c r="G143" s="37">
        <f t="shared" si="2"/>
        <v>0.31726866532141823</v>
      </c>
      <c r="H143" s="9">
        <v>34690</v>
      </c>
      <c r="I143" s="9">
        <v>11006.05</v>
      </c>
      <c r="J143" s="9">
        <v>0</v>
      </c>
      <c r="K143" s="9">
        <v>0</v>
      </c>
    </row>
    <row r="144" spans="1:11" ht="13.5" customHeight="1">
      <c r="A144" s="86"/>
      <c r="B144" s="77"/>
      <c r="C144" s="10">
        <v>4270</v>
      </c>
      <c r="D144" s="10" t="s">
        <v>98</v>
      </c>
      <c r="E144" s="9">
        <v>5100</v>
      </c>
      <c r="F144" s="9">
        <v>25</v>
      </c>
      <c r="G144" s="37">
        <f t="shared" si="2"/>
        <v>0.004901960784313725</v>
      </c>
      <c r="H144" s="9">
        <v>5100</v>
      </c>
      <c r="I144" s="9">
        <v>25</v>
      </c>
      <c r="J144" s="9">
        <v>0</v>
      </c>
      <c r="K144" s="9">
        <v>0</v>
      </c>
    </row>
    <row r="145" spans="1:11" ht="13.5" customHeight="1">
      <c r="A145" s="86"/>
      <c r="B145" s="77"/>
      <c r="C145" s="10">
        <v>4300</v>
      </c>
      <c r="D145" s="10" t="s">
        <v>91</v>
      </c>
      <c r="E145" s="9">
        <v>8100</v>
      </c>
      <c r="F145" s="9">
        <v>3026.91</v>
      </c>
      <c r="G145" s="37">
        <f t="shared" si="2"/>
        <v>0.3736925925925926</v>
      </c>
      <c r="H145" s="9">
        <v>8100</v>
      </c>
      <c r="I145" s="9">
        <v>3026.91</v>
      </c>
      <c r="J145" s="9">
        <v>0</v>
      </c>
      <c r="K145" s="9">
        <v>0</v>
      </c>
    </row>
    <row r="146" spans="1:11" ht="13.5" customHeight="1">
      <c r="A146" s="86"/>
      <c r="B146" s="77"/>
      <c r="C146" s="10">
        <v>4430</v>
      </c>
      <c r="D146" s="10" t="s">
        <v>95</v>
      </c>
      <c r="E146" s="9">
        <v>4100</v>
      </c>
      <c r="F146" s="9">
        <v>3739</v>
      </c>
      <c r="G146" s="37">
        <f t="shared" si="2"/>
        <v>0.9119512195121952</v>
      </c>
      <c r="H146" s="9">
        <v>4100</v>
      </c>
      <c r="I146" s="9">
        <v>3739</v>
      </c>
      <c r="J146" s="9">
        <v>0</v>
      </c>
      <c r="K146" s="9">
        <v>0</v>
      </c>
    </row>
    <row r="147" spans="1:11" ht="25.5" customHeight="1">
      <c r="A147" s="86"/>
      <c r="B147" s="77"/>
      <c r="C147" s="10">
        <v>4440</v>
      </c>
      <c r="D147" s="8" t="s">
        <v>112</v>
      </c>
      <c r="E147" s="9">
        <v>9845.37</v>
      </c>
      <c r="F147" s="9">
        <v>9845.37</v>
      </c>
      <c r="G147" s="37">
        <f t="shared" si="2"/>
        <v>1</v>
      </c>
      <c r="H147" s="9">
        <v>9845.37</v>
      </c>
      <c r="I147" s="9">
        <v>9845.37</v>
      </c>
      <c r="J147" s="9">
        <v>0</v>
      </c>
      <c r="K147" s="9">
        <v>0</v>
      </c>
    </row>
    <row r="148" spans="1:11" ht="27" customHeight="1">
      <c r="A148" s="86"/>
      <c r="B148" s="78"/>
      <c r="C148" s="10">
        <v>4700</v>
      </c>
      <c r="D148" s="8" t="s">
        <v>124</v>
      </c>
      <c r="E148" s="9">
        <v>16000</v>
      </c>
      <c r="F148" s="9">
        <v>0</v>
      </c>
      <c r="G148" s="37">
        <f t="shared" si="2"/>
        <v>0</v>
      </c>
      <c r="H148" s="9">
        <v>16000</v>
      </c>
      <c r="I148" s="9">
        <v>0</v>
      </c>
      <c r="J148" s="9">
        <v>0</v>
      </c>
      <c r="K148" s="9">
        <v>0</v>
      </c>
    </row>
    <row r="149" spans="1:11" ht="12.75">
      <c r="A149" s="86"/>
      <c r="B149" s="76">
        <v>75421</v>
      </c>
      <c r="C149" s="50"/>
      <c r="D149" s="40" t="s">
        <v>71</v>
      </c>
      <c r="E149" s="41">
        <v>2000</v>
      </c>
      <c r="F149" s="41">
        <v>0</v>
      </c>
      <c r="G149" s="37">
        <f t="shared" si="2"/>
        <v>0</v>
      </c>
      <c r="H149" s="41">
        <v>2000</v>
      </c>
      <c r="I149" s="41">
        <v>0</v>
      </c>
      <c r="J149" s="41">
        <v>0</v>
      </c>
      <c r="K149" s="41">
        <v>0</v>
      </c>
    </row>
    <row r="150" spans="1:11" ht="12.75">
      <c r="A150" s="86"/>
      <c r="B150" s="77"/>
      <c r="C150" s="10">
        <v>4210</v>
      </c>
      <c r="D150" s="8" t="s">
        <v>111</v>
      </c>
      <c r="E150" s="9">
        <v>2000</v>
      </c>
      <c r="F150" s="9">
        <v>0</v>
      </c>
      <c r="G150" s="37">
        <f t="shared" si="2"/>
        <v>0</v>
      </c>
      <c r="H150" s="9">
        <v>2000</v>
      </c>
      <c r="I150" s="9">
        <v>0</v>
      </c>
      <c r="J150" s="9">
        <v>0</v>
      </c>
      <c r="K150" s="9">
        <v>0</v>
      </c>
    </row>
    <row r="151" spans="1:11" ht="12.75">
      <c r="A151" s="86"/>
      <c r="B151" s="88">
        <v>75495</v>
      </c>
      <c r="C151" s="52"/>
      <c r="D151" s="42" t="s">
        <v>8</v>
      </c>
      <c r="E151" s="41">
        <f>E152</f>
        <v>180000</v>
      </c>
      <c r="F151" s="41">
        <f>F152</f>
        <v>463.1</v>
      </c>
      <c r="G151" s="37">
        <f t="shared" si="2"/>
        <v>0.002572777777777778</v>
      </c>
      <c r="H151" s="41">
        <f>H152</f>
        <v>0</v>
      </c>
      <c r="I151" s="41">
        <f>I152</f>
        <v>0</v>
      </c>
      <c r="J151" s="41">
        <f>J152</f>
        <v>180000</v>
      </c>
      <c r="K151" s="41">
        <f>K152</f>
        <v>463.1</v>
      </c>
    </row>
    <row r="152" spans="1:11" ht="25.5">
      <c r="A152" s="87"/>
      <c r="B152" s="89"/>
      <c r="C152" s="20">
        <v>6050</v>
      </c>
      <c r="D152" s="8" t="s">
        <v>99</v>
      </c>
      <c r="E152" s="53">
        <v>180000</v>
      </c>
      <c r="F152" s="53">
        <v>463.1</v>
      </c>
      <c r="G152" s="37">
        <f t="shared" si="2"/>
        <v>0.002572777777777778</v>
      </c>
      <c r="H152" s="53">
        <v>0</v>
      </c>
      <c r="I152" s="53">
        <v>0</v>
      </c>
      <c r="J152" s="53">
        <v>180000</v>
      </c>
      <c r="K152" s="53">
        <v>463.1</v>
      </c>
    </row>
    <row r="153" spans="1:11" ht="64.5" customHeight="1">
      <c r="A153" s="93">
        <v>756</v>
      </c>
      <c r="B153" s="29"/>
      <c r="C153" s="29"/>
      <c r="D153" s="27" t="s">
        <v>73</v>
      </c>
      <c r="E153" s="28">
        <f>E154</f>
        <v>6500</v>
      </c>
      <c r="F153" s="28">
        <f>F154</f>
        <v>2156.77</v>
      </c>
      <c r="G153" s="37">
        <f t="shared" si="2"/>
        <v>0.33181076923076924</v>
      </c>
      <c r="H153" s="28">
        <f>H154</f>
        <v>6500</v>
      </c>
      <c r="I153" s="28">
        <f>I154</f>
        <v>2156.77</v>
      </c>
      <c r="J153" s="28">
        <v>0</v>
      </c>
      <c r="K153" s="28">
        <v>0</v>
      </c>
    </row>
    <row r="154" spans="1:11" ht="65.25" customHeight="1">
      <c r="A154" s="94"/>
      <c r="B154" s="76">
        <v>75616</v>
      </c>
      <c r="C154" s="50"/>
      <c r="D154" s="40" t="s">
        <v>74</v>
      </c>
      <c r="E154" s="41">
        <f>E155</f>
        <v>6500</v>
      </c>
      <c r="F154" s="41">
        <f>F155</f>
        <v>2156.77</v>
      </c>
      <c r="G154" s="37">
        <f t="shared" si="2"/>
        <v>0.33181076923076924</v>
      </c>
      <c r="H154" s="41">
        <f>H155</f>
        <v>6500</v>
      </c>
      <c r="I154" s="41">
        <f>I155</f>
        <v>2156.77</v>
      </c>
      <c r="J154" s="41">
        <v>0</v>
      </c>
      <c r="K154" s="41">
        <v>0</v>
      </c>
    </row>
    <row r="155" spans="1:11" ht="14.25" customHeight="1">
      <c r="A155" s="95"/>
      <c r="B155" s="78"/>
      <c r="C155" s="10">
        <v>4300</v>
      </c>
      <c r="D155" s="8" t="s">
        <v>91</v>
      </c>
      <c r="E155" s="9">
        <v>6500</v>
      </c>
      <c r="F155" s="9">
        <v>2156.77</v>
      </c>
      <c r="G155" s="37">
        <f t="shared" si="2"/>
        <v>0.33181076923076924</v>
      </c>
      <c r="H155" s="9">
        <v>6500</v>
      </c>
      <c r="I155" s="9">
        <v>2156.77</v>
      </c>
      <c r="J155" s="9">
        <v>0</v>
      </c>
      <c r="K155" s="9">
        <v>0</v>
      </c>
    </row>
    <row r="156" spans="1:11" ht="12.75" customHeight="1">
      <c r="A156" s="85">
        <v>757</v>
      </c>
      <c r="B156" s="21"/>
      <c r="C156" s="21"/>
      <c r="D156" s="24" t="s">
        <v>29</v>
      </c>
      <c r="E156" s="25">
        <f>E157</f>
        <v>1441508.36</v>
      </c>
      <c r="F156" s="25">
        <f>F157</f>
        <v>850972.12</v>
      </c>
      <c r="G156" s="37">
        <f t="shared" si="2"/>
        <v>0.5903345021183227</v>
      </c>
      <c r="H156" s="25">
        <f>H157</f>
        <v>1441508.36</v>
      </c>
      <c r="I156" s="25">
        <f>I157</f>
        <v>850972.12</v>
      </c>
      <c r="J156" s="25">
        <v>0</v>
      </c>
      <c r="K156" s="25">
        <v>0</v>
      </c>
    </row>
    <row r="157" spans="1:11" ht="39.75" customHeight="1">
      <c r="A157" s="86"/>
      <c r="B157" s="76">
        <v>75702</v>
      </c>
      <c r="C157" s="50"/>
      <c r="D157" s="40" t="s">
        <v>30</v>
      </c>
      <c r="E157" s="41">
        <f>E158</f>
        <v>1441508.36</v>
      </c>
      <c r="F157" s="41">
        <f>F158</f>
        <v>850972.12</v>
      </c>
      <c r="G157" s="37">
        <f t="shared" si="2"/>
        <v>0.5903345021183227</v>
      </c>
      <c r="H157" s="41">
        <f>H158</f>
        <v>1441508.36</v>
      </c>
      <c r="I157" s="41">
        <f>I158</f>
        <v>850972.12</v>
      </c>
      <c r="J157" s="41">
        <v>0</v>
      </c>
      <c r="K157" s="41">
        <v>0</v>
      </c>
    </row>
    <row r="158" spans="1:11" ht="63" customHeight="1">
      <c r="A158" s="87"/>
      <c r="B158" s="78"/>
      <c r="C158" s="10">
        <v>8070</v>
      </c>
      <c r="D158" s="8" t="s">
        <v>127</v>
      </c>
      <c r="E158" s="9">
        <v>1441508.36</v>
      </c>
      <c r="F158" s="9">
        <v>850972.12</v>
      </c>
      <c r="G158" s="68">
        <f t="shared" si="2"/>
        <v>0.5903345021183227</v>
      </c>
      <c r="H158" s="9">
        <v>1441508.36</v>
      </c>
      <c r="I158" s="9">
        <v>850972.12</v>
      </c>
      <c r="J158" s="9">
        <v>0</v>
      </c>
      <c r="K158" s="9">
        <v>0</v>
      </c>
    </row>
    <row r="159" spans="1:11" ht="12.75" customHeight="1">
      <c r="A159" s="85">
        <v>758</v>
      </c>
      <c r="B159" s="21"/>
      <c r="C159" s="21"/>
      <c r="D159" s="21" t="s">
        <v>31</v>
      </c>
      <c r="E159" s="25">
        <f>E160</f>
        <v>445000</v>
      </c>
      <c r="F159" s="25">
        <f>F160</f>
        <v>0</v>
      </c>
      <c r="G159" s="37">
        <f t="shared" si="2"/>
        <v>0</v>
      </c>
      <c r="H159" s="25">
        <f>H160</f>
        <v>445000</v>
      </c>
      <c r="I159" s="25">
        <f>I160</f>
        <v>0</v>
      </c>
      <c r="J159" s="25">
        <v>0</v>
      </c>
      <c r="K159" s="25">
        <v>0</v>
      </c>
    </row>
    <row r="160" spans="1:11" ht="12.75" customHeight="1">
      <c r="A160" s="86"/>
      <c r="B160" s="76">
        <v>75818</v>
      </c>
      <c r="C160" s="54"/>
      <c r="D160" s="55" t="s">
        <v>32</v>
      </c>
      <c r="E160" s="56">
        <f>E161</f>
        <v>445000</v>
      </c>
      <c r="F160" s="56">
        <v>0</v>
      </c>
      <c r="G160" s="37">
        <f t="shared" si="2"/>
        <v>0</v>
      </c>
      <c r="H160" s="56">
        <f>H161</f>
        <v>445000</v>
      </c>
      <c r="I160" s="56">
        <v>0</v>
      </c>
      <c r="J160" s="56">
        <v>0</v>
      </c>
      <c r="K160" s="56">
        <v>0</v>
      </c>
    </row>
    <row r="161" spans="1:11" ht="12.75">
      <c r="A161" s="87"/>
      <c r="B161" s="78"/>
      <c r="C161" s="23">
        <v>4810</v>
      </c>
      <c r="D161" s="23" t="s">
        <v>128</v>
      </c>
      <c r="E161" s="30">
        <v>445000</v>
      </c>
      <c r="F161" s="30">
        <v>0</v>
      </c>
      <c r="G161" s="68">
        <f t="shared" si="2"/>
        <v>0</v>
      </c>
      <c r="H161" s="30">
        <v>445000</v>
      </c>
      <c r="I161" s="30">
        <v>0</v>
      </c>
      <c r="J161" s="30">
        <v>0</v>
      </c>
      <c r="K161" s="30">
        <v>0</v>
      </c>
    </row>
    <row r="162" spans="1:11" ht="14.25" customHeight="1">
      <c r="A162" s="85">
        <v>801</v>
      </c>
      <c r="B162" s="21"/>
      <c r="C162" s="21"/>
      <c r="D162" s="21" t="s">
        <v>33</v>
      </c>
      <c r="E162" s="25">
        <f>E163+E186+E191+E213+E237+E239+E258+E263</f>
        <v>32233651.81</v>
      </c>
      <c r="F162" s="25">
        <f>F163+F186+F191+F213+F237+F239+F258+F263</f>
        <v>15198304.210000003</v>
      </c>
      <c r="G162" s="37">
        <f t="shared" si="2"/>
        <v>0.47150426205463203</v>
      </c>
      <c r="H162" s="25">
        <f>H163+H186+H191+H213+H237+H239+H258+H263</f>
        <v>29762770.81</v>
      </c>
      <c r="I162" s="25">
        <f>I163+I186+I191+I213+I237+I239+I258+I263</f>
        <v>14892405.550000003</v>
      </c>
      <c r="J162" s="25">
        <f>J163+J186+J191+J213+J237+J239+J258+J263</f>
        <v>2470881</v>
      </c>
      <c r="K162" s="25">
        <f>K163+K186+K191+K213+K237+K239+K258+K263</f>
        <v>305898.66</v>
      </c>
    </row>
    <row r="163" spans="1:11" ht="12.75" customHeight="1">
      <c r="A163" s="86"/>
      <c r="B163" s="76">
        <v>80101</v>
      </c>
      <c r="C163" s="57"/>
      <c r="D163" s="42" t="s">
        <v>34</v>
      </c>
      <c r="E163" s="41">
        <f>E164++E165+E166+E167+E168+E169+E170+E171+E172+E173+E174+E175+E176+E177+E178+E179+E180+E181+E182+E183+E184+E185</f>
        <v>15155085</v>
      </c>
      <c r="F163" s="41">
        <f>F164+F165+F166+F167+F168+F169+F170+F171+F172+F173+F174+F175+F176+F177+F178+F179+F180+F181+F182+F183+F184+F185</f>
        <v>6993462.04</v>
      </c>
      <c r="G163" s="37">
        <f t="shared" si="2"/>
        <v>0.4614597701035659</v>
      </c>
      <c r="H163" s="41">
        <f>H164++H165+H166+H167+H168+H169+H170+H171+H172+H173+H174+H175+H176+H177+H178+H179+H180+H181+H182+H183+H184+H185</f>
        <v>13206485</v>
      </c>
      <c r="I163" s="41">
        <f>I164+I165+I166+I167+I168+I169+I170+I171+I172+I173+I174+I175+I176+I177+I178+I179+I180+I181+I182+I183+I184+I185</f>
        <v>6687575.38</v>
      </c>
      <c r="J163" s="60">
        <f>J185</f>
        <v>1948600</v>
      </c>
      <c r="K163" s="60">
        <f>K185</f>
        <v>305886.66</v>
      </c>
    </row>
    <row r="164" spans="1:11" ht="25.5" customHeight="1">
      <c r="A164" s="86"/>
      <c r="B164" s="77"/>
      <c r="C164" s="38">
        <v>2540</v>
      </c>
      <c r="D164" s="8" t="s">
        <v>129</v>
      </c>
      <c r="E164" s="9">
        <v>489601</v>
      </c>
      <c r="F164" s="9">
        <v>239742</v>
      </c>
      <c r="G164" s="68">
        <f t="shared" si="2"/>
        <v>0.48966811750792993</v>
      </c>
      <c r="H164" s="9">
        <v>489601</v>
      </c>
      <c r="I164" s="9">
        <v>239742</v>
      </c>
      <c r="J164" s="47">
        <v>0</v>
      </c>
      <c r="K164" s="47">
        <v>0</v>
      </c>
    </row>
    <row r="165" spans="1:11" ht="24.75" customHeight="1">
      <c r="A165" s="86"/>
      <c r="B165" s="77"/>
      <c r="C165" s="38">
        <v>3020</v>
      </c>
      <c r="D165" s="8" t="s">
        <v>117</v>
      </c>
      <c r="E165" s="9">
        <v>23967</v>
      </c>
      <c r="F165" s="9">
        <v>0</v>
      </c>
      <c r="G165" s="37">
        <f t="shared" si="2"/>
        <v>0</v>
      </c>
      <c r="H165" s="9">
        <v>23967</v>
      </c>
      <c r="I165" s="9">
        <v>0</v>
      </c>
      <c r="J165" s="47">
        <v>0</v>
      </c>
      <c r="K165" s="47">
        <v>0</v>
      </c>
    </row>
    <row r="166" spans="1:11" ht="12.75" customHeight="1">
      <c r="A166" s="86"/>
      <c r="B166" s="77"/>
      <c r="C166" s="38">
        <v>3030</v>
      </c>
      <c r="D166" s="10" t="s">
        <v>113</v>
      </c>
      <c r="E166" s="9">
        <v>600</v>
      </c>
      <c r="F166" s="9">
        <v>300</v>
      </c>
      <c r="G166" s="68">
        <f t="shared" si="2"/>
        <v>0.5</v>
      </c>
      <c r="H166" s="9">
        <v>600</v>
      </c>
      <c r="I166" s="9">
        <v>300</v>
      </c>
      <c r="J166" s="47">
        <v>0</v>
      </c>
      <c r="K166" s="47">
        <v>0</v>
      </c>
    </row>
    <row r="167" spans="1:11" ht="12.75" customHeight="1">
      <c r="A167" s="86"/>
      <c r="B167" s="77"/>
      <c r="C167" s="38">
        <v>4010</v>
      </c>
      <c r="D167" s="10" t="s">
        <v>107</v>
      </c>
      <c r="E167" s="9">
        <v>8499066</v>
      </c>
      <c r="F167" s="9">
        <v>4051030.81</v>
      </c>
      <c r="G167" s="37">
        <f t="shared" si="2"/>
        <v>0.4766442347900346</v>
      </c>
      <c r="H167" s="9">
        <v>8499066</v>
      </c>
      <c r="I167" s="9">
        <v>4051030.81</v>
      </c>
      <c r="J167" s="47">
        <v>0</v>
      </c>
      <c r="K167" s="47">
        <v>0</v>
      </c>
    </row>
    <row r="168" spans="1:11" ht="12.75" customHeight="1">
      <c r="A168" s="86"/>
      <c r="B168" s="77"/>
      <c r="C168" s="38">
        <v>4040</v>
      </c>
      <c r="D168" s="10" t="s">
        <v>108</v>
      </c>
      <c r="E168" s="9">
        <v>648968</v>
      </c>
      <c r="F168" s="9">
        <v>620735.27</v>
      </c>
      <c r="G168" s="68">
        <f t="shared" si="2"/>
        <v>0.9564959597391551</v>
      </c>
      <c r="H168" s="9">
        <v>648968</v>
      </c>
      <c r="I168" s="9">
        <v>620735.27</v>
      </c>
      <c r="J168" s="47">
        <v>0</v>
      </c>
      <c r="K168" s="47">
        <v>0</v>
      </c>
    </row>
    <row r="169" spans="1:11" ht="12.75" customHeight="1">
      <c r="A169" s="87"/>
      <c r="B169" s="78"/>
      <c r="C169" s="38">
        <v>4110</v>
      </c>
      <c r="D169" s="10" t="s">
        <v>109</v>
      </c>
      <c r="E169" s="9">
        <v>1372749</v>
      </c>
      <c r="F169" s="9">
        <v>693689.44</v>
      </c>
      <c r="G169" s="37">
        <f t="shared" si="2"/>
        <v>0.5053286798970532</v>
      </c>
      <c r="H169" s="9">
        <v>1372749</v>
      </c>
      <c r="I169" s="9">
        <v>693689.44</v>
      </c>
      <c r="J169" s="47">
        <v>0</v>
      </c>
      <c r="K169" s="47">
        <v>0</v>
      </c>
    </row>
    <row r="170" spans="1:11" ht="12.75" customHeight="1">
      <c r="A170" s="90"/>
      <c r="B170" s="76"/>
      <c r="C170" s="38">
        <v>4120</v>
      </c>
      <c r="D170" s="10" t="s">
        <v>110</v>
      </c>
      <c r="E170" s="9">
        <v>219946</v>
      </c>
      <c r="F170" s="9">
        <v>107350.01</v>
      </c>
      <c r="G170" s="37">
        <f t="shared" si="2"/>
        <v>0.48807439098687855</v>
      </c>
      <c r="H170" s="9">
        <v>219946</v>
      </c>
      <c r="I170" s="9">
        <v>107350.01</v>
      </c>
      <c r="J170" s="47">
        <v>0</v>
      </c>
      <c r="K170" s="47">
        <v>0</v>
      </c>
    </row>
    <row r="171" spans="1:11" ht="12.75" customHeight="1">
      <c r="A171" s="91"/>
      <c r="B171" s="77"/>
      <c r="C171" s="38">
        <v>4170</v>
      </c>
      <c r="D171" s="10" t="s">
        <v>105</v>
      </c>
      <c r="E171" s="9">
        <v>61975</v>
      </c>
      <c r="F171" s="9">
        <v>10076</v>
      </c>
      <c r="G171" s="68">
        <f t="shared" si="2"/>
        <v>0.16258168616377572</v>
      </c>
      <c r="H171" s="9">
        <v>61975</v>
      </c>
      <c r="I171" s="9">
        <v>10076</v>
      </c>
      <c r="J171" s="47">
        <v>0</v>
      </c>
      <c r="K171" s="47">
        <v>0</v>
      </c>
    </row>
    <row r="172" spans="1:11" ht="12.75" customHeight="1">
      <c r="A172" s="91"/>
      <c r="B172" s="77"/>
      <c r="C172" s="38">
        <v>4210</v>
      </c>
      <c r="D172" s="10" t="s">
        <v>111</v>
      </c>
      <c r="E172" s="9">
        <v>233821</v>
      </c>
      <c r="F172" s="9">
        <v>130178.49</v>
      </c>
      <c r="G172" s="37">
        <f t="shared" si="2"/>
        <v>0.5567442188682796</v>
      </c>
      <c r="H172" s="9">
        <v>233821</v>
      </c>
      <c r="I172" s="9">
        <v>130178.49</v>
      </c>
      <c r="J172" s="47">
        <v>0</v>
      </c>
      <c r="K172" s="47">
        <v>0</v>
      </c>
    </row>
    <row r="173" spans="1:11" ht="26.25" customHeight="1">
      <c r="A173" s="91"/>
      <c r="B173" s="77"/>
      <c r="C173" s="38">
        <v>4240</v>
      </c>
      <c r="D173" s="8" t="s">
        <v>130</v>
      </c>
      <c r="E173" s="9">
        <v>19894</v>
      </c>
      <c r="F173" s="9">
        <v>5532.23</v>
      </c>
      <c r="G173" s="68">
        <f t="shared" si="2"/>
        <v>0.278085352367548</v>
      </c>
      <c r="H173" s="9">
        <v>19894</v>
      </c>
      <c r="I173" s="9">
        <v>5532.23</v>
      </c>
      <c r="J173" s="47">
        <v>0</v>
      </c>
      <c r="K173" s="47">
        <v>0</v>
      </c>
    </row>
    <row r="174" spans="1:11" ht="12.75" customHeight="1">
      <c r="A174" s="91"/>
      <c r="B174" s="77"/>
      <c r="C174" s="38">
        <v>4260</v>
      </c>
      <c r="D174" s="10" t="s">
        <v>118</v>
      </c>
      <c r="E174" s="9">
        <v>672075</v>
      </c>
      <c r="F174" s="9">
        <v>270509.12</v>
      </c>
      <c r="G174" s="37">
        <f t="shared" si="2"/>
        <v>0.4024984116356061</v>
      </c>
      <c r="H174" s="9">
        <v>672075</v>
      </c>
      <c r="I174" s="9">
        <v>270509.12</v>
      </c>
      <c r="J174" s="47">
        <v>0</v>
      </c>
      <c r="K174" s="47">
        <v>0</v>
      </c>
    </row>
    <row r="175" spans="1:11" ht="12.75" customHeight="1">
      <c r="A175" s="91"/>
      <c r="B175" s="77"/>
      <c r="C175" s="38">
        <v>4270</v>
      </c>
      <c r="D175" s="10" t="s">
        <v>98</v>
      </c>
      <c r="E175" s="9">
        <v>97435</v>
      </c>
      <c r="F175" s="9">
        <v>12734.06</v>
      </c>
      <c r="G175" s="68">
        <f t="shared" si="2"/>
        <v>0.13069287217119105</v>
      </c>
      <c r="H175" s="9">
        <v>97435</v>
      </c>
      <c r="I175" s="9">
        <v>12734.06</v>
      </c>
      <c r="J175" s="47">
        <v>0</v>
      </c>
      <c r="K175" s="47">
        <v>0</v>
      </c>
    </row>
    <row r="176" spans="1:11" ht="12.75" customHeight="1">
      <c r="A176" s="91"/>
      <c r="B176" s="77"/>
      <c r="C176" s="38">
        <v>4280</v>
      </c>
      <c r="D176" s="10" t="s">
        <v>119</v>
      </c>
      <c r="E176" s="9">
        <v>13814</v>
      </c>
      <c r="F176" s="9">
        <v>8946</v>
      </c>
      <c r="G176" s="37">
        <f t="shared" si="2"/>
        <v>0.6476038801216157</v>
      </c>
      <c r="H176" s="9">
        <v>13814</v>
      </c>
      <c r="I176" s="9">
        <v>8946</v>
      </c>
      <c r="J176" s="47">
        <v>0</v>
      </c>
      <c r="K176" s="47">
        <v>0</v>
      </c>
    </row>
    <row r="177" spans="1:11" ht="12.75" customHeight="1">
      <c r="A177" s="91"/>
      <c r="B177" s="77"/>
      <c r="C177" s="38">
        <v>4300</v>
      </c>
      <c r="D177" s="10" t="s">
        <v>91</v>
      </c>
      <c r="E177" s="9">
        <v>250372</v>
      </c>
      <c r="F177" s="9">
        <v>110207.9</v>
      </c>
      <c r="G177" s="37">
        <f t="shared" si="2"/>
        <v>0.4401766171936159</v>
      </c>
      <c r="H177" s="9">
        <v>250372</v>
      </c>
      <c r="I177" s="9">
        <v>110207.9</v>
      </c>
      <c r="J177" s="47">
        <v>0</v>
      </c>
      <c r="K177" s="47">
        <v>0</v>
      </c>
    </row>
    <row r="178" spans="1:11" ht="12.75" customHeight="1">
      <c r="A178" s="91"/>
      <c r="B178" s="77"/>
      <c r="C178" s="38">
        <v>4350</v>
      </c>
      <c r="D178" s="10" t="s">
        <v>120</v>
      </c>
      <c r="E178" s="9">
        <v>5301</v>
      </c>
      <c r="F178" s="9">
        <v>1957.07</v>
      </c>
      <c r="G178" s="37">
        <f t="shared" si="2"/>
        <v>0.36918883229579325</v>
      </c>
      <c r="H178" s="9">
        <v>5301</v>
      </c>
      <c r="I178" s="9">
        <v>1957.07</v>
      </c>
      <c r="J178" s="47">
        <v>0</v>
      </c>
      <c r="K178" s="47">
        <v>0</v>
      </c>
    </row>
    <row r="179" spans="1:11" ht="38.25" customHeight="1">
      <c r="A179" s="91"/>
      <c r="B179" s="77"/>
      <c r="C179" s="38">
        <v>4360</v>
      </c>
      <c r="D179" s="8" t="s">
        <v>114</v>
      </c>
      <c r="E179" s="9">
        <v>9742</v>
      </c>
      <c r="F179" s="9">
        <v>2557.43</v>
      </c>
      <c r="G179" s="68">
        <f t="shared" si="2"/>
        <v>0.262515910490659</v>
      </c>
      <c r="H179" s="9">
        <v>9742</v>
      </c>
      <c r="I179" s="9">
        <v>2557.43</v>
      </c>
      <c r="J179" s="47">
        <v>0</v>
      </c>
      <c r="K179" s="47">
        <v>0</v>
      </c>
    </row>
    <row r="180" spans="1:11" ht="37.5" customHeight="1">
      <c r="A180" s="91"/>
      <c r="B180" s="77"/>
      <c r="C180" s="38">
        <v>4370</v>
      </c>
      <c r="D180" s="8" t="s">
        <v>121</v>
      </c>
      <c r="E180" s="9">
        <v>14719</v>
      </c>
      <c r="F180" s="9">
        <v>4592.81</v>
      </c>
      <c r="G180" s="37">
        <f t="shared" si="2"/>
        <v>0.3120327467898635</v>
      </c>
      <c r="H180" s="9">
        <v>14719</v>
      </c>
      <c r="I180" s="9">
        <v>4592.81</v>
      </c>
      <c r="J180" s="47">
        <v>0</v>
      </c>
      <c r="K180" s="47">
        <v>0</v>
      </c>
    </row>
    <row r="181" spans="1:11" ht="12.75" customHeight="1">
      <c r="A181" s="91"/>
      <c r="B181" s="77"/>
      <c r="C181" s="38">
        <v>4410</v>
      </c>
      <c r="D181" s="8" t="s">
        <v>115</v>
      </c>
      <c r="E181" s="9">
        <v>7486</v>
      </c>
      <c r="F181" s="9">
        <v>3124.74</v>
      </c>
      <c r="G181" s="68">
        <f t="shared" si="2"/>
        <v>0.4174111675126903</v>
      </c>
      <c r="H181" s="9">
        <v>7486</v>
      </c>
      <c r="I181" s="9">
        <v>3124.74</v>
      </c>
      <c r="J181" s="47">
        <v>0</v>
      </c>
      <c r="K181" s="47">
        <v>0</v>
      </c>
    </row>
    <row r="182" spans="1:11" ht="13.5" customHeight="1">
      <c r="A182" s="91"/>
      <c r="B182" s="77"/>
      <c r="C182" s="38">
        <v>4430</v>
      </c>
      <c r="D182" s="8" t="s">
        <v>95</v>
      </c>
      <c r="E182" s="9">
        <v>21733</v>
      </c>
      <c r="F182" s="9">
        <v>7938</v>
      </c>
      <c r="G182" s="37">
        <f t="shared" si="2"/>
        <v>0.3652510007822206</v>
      </c>
      <c r="H182" s="9">
        <v>21733</v>
      </c>
      <c r="I182" s="9">
        <v>7938</v>
      </c>
      <c r="J182" s="47">
        <v>0</v>
      </c>
      <c r="K182" s="47">
        <v>0</v>
      </c>
    </row>
    <row r="183" spans="1:11" ht="25.5" customHeight="1">
      <c r="A183" s="91"/>
      <c r="B183" s="77"/>
      <c r="C183" s="38">
        <v>4440</v>
      </c>
      <c r="D183" s="8" t="s">
        <v>112</v>
      </c>
      <c r="E183" s="9">
        <v>533726</v>
      </c>
      <c r="F183" s="9">
        <v>400296</v>
      </c>
      <c r="G183" s="37">
        <f t="shared" si="2"/>
        <v>0.7500028104308203</v>
      </c>
      <c r="H183" s="9">
        <v>533726</v>
      </c>
      <c r="I183" s="9">
        <v>400296</v>
      </c>
      <c r="J183" s="47">
        <v>0</v>
      </c>
      <c r="K183" s="47">
        <v>0</v>
      </c>
    </row>
    <row r="184" spans="1:11" ht="25.5" customHeight="1">
      <c r="A184" s="91"/>
      <c r="B184" s="77"/>
      <c r="C184" s="38">
        <v>4700</v>
      </c>
      <c r="D184" s="8" t="s">
        <v>124</v>
      </c>
      <c r="E184" s="9">
        <v>9495</v>
      </c>
      <c r="F184" s="9">
        <v>6078</v>
      </c>
      <c r="G184" s="37">
        <f t="shared" si="2"/>
        <v>0.6401263823064771</v>
      </c>
      <c r="H184" s="9">
        <v>9495</v>
      </c>
      <c r="I184" s="9">
        <v>6078</v>
      </c>
      <c r="J184" s="47">
        <v>0</v>
      </c>
      <c r="K184" s="47">
        <v>0</v>
      </c>
    </row>
    <row r="185" spans="1:11" ht="24.75" customHeight="1">
      <c r="A185" s="91"/>
      <c r="B185" s="78"/>
      <c r="C185" s="38">
        <v>6050</v>
      </c>
      <c r="D185" s="8" t="s">
        <v>99</v>
      </c>
      <c r="E185" s="9">
        <v>1948600</v>
      </c>
      <c r="F185" s="9">
        <v>305886.66</v>
      </c>
      <c r="G185" s="68">
        <f t="shared" si="2"/>
        <v>0.1569776557528482</v>
      </c>
      <c r="H185" s="9">
        <v>0</v>
      </c>
      <c r="I185" s="9">
        <v>0</v>
      </c>
      <c r="J185" s="47">
        <v>1948600</v>
      </c>
      <c r="K185" s="47">
        <v>305886.66</v>
      </c>
    </row>
    <row r="186" spans="1:11" s="4" customFormat="1" ht="24.75" customHeight="1">
      <c r="A186" s="91"/>
      <c r="B186" s="76">
        <v>80103</v>
      </c>
      <c r="C186" s="50"/>
      <c r="D186" s="40" t="s">
        <v>59</v>
      </c>
      <c r="E186" s="41">
        <f>E187+E188+E189+E190</f>
        <v>734823</v>
      </c>
      <c r="F186" s="41">
        <f>F187+F188+F189+F190</f>
        <v>296318.06</v>
      </c>
      <c r="G186" s="37">
        <f t="shared" si="2"/>
        <v>0.40325093253749544</v>
      </c>
      <c r="H186" s="41">
        <f>H187+H188+H189+H190</f>
        <v>734823</v>
      </c>
      <c r="I186" s="41">
        <f>I187+I188+I189+I190</f>
        <v>296318.06</v>
      </c>
      <c r="J186" s="41">
        <v>0</v>
      </c>
      <c r="K186" s="41">
        <v>0</v>
      </c>
    </row>
    <row r="187" spans="1:11" s="4" customFormat="1" ht="12.75" customHeight="1">
      <c r="A187" s="91"/>
      <c r="B187" s="77"/>
      <c r="C187" s="10">
        <v>4010</v>
      </c>
      <c r="D187" s="10" t="s">
        <v>107</v>
      </c>
      <c r="E187" s="9">
        <v>587874</v>
      </c>
      <c r="F187" s="9">
        <v>220068.7</v>
      </c>
      <c r="G187" s="68">
        <f t="shared" si="2"/>
        <v>0.37434671375158624</v>
      </c>
      <c r="H187" s="9">
        <v>587874</v>
      </c>
      <c r="I187" s="9">
        <v>220068.7</v>
      </c>
      <c r="J187" s="9">
        <v>0</v>
      </c>
      <c r="K187" s="9">
        <v>0</v>
      </c>
    </row>
    <row r="188" spans="1:11" s="4" customFormat="1" ht="12.75" customHeight="1">
      <c r="A188" s="91"/>
      <c r="B188" s="77"/>
      <c r="C188" s="10">
        <v>4040</v>
      </c>
      <c r="D188" s="10" t="s">
        <v>108</v>
      </c>
      <c r="E188" s="9">
        <v>39945</v>
      </c>
      <c r="F188" s="9">
        <v>31288.78</v>
      </c>
      <c r="G188" s="37">
        <f t="shared" si="2"/>
        <v>0.7832965327325072</v>
      </c>
      <c r="H188" s="9">
        <v>39945</v>
      </c>
      <c r="I188" s="9">
        <v>31288.78</v>
      </c>
      <c r="J188" s="9">
        <v>0</v>
      </c>
      <c r="K188" s="9">
        <v>0</v>
      </c>
    </row>
    <row r="189" spans="1:11" s="4" customFormat="1" ht="12.75" customHeight="1">
      <c r="A189" s="91"/>
      <c r="B189" s="77"/>
      <c r="C189" s="10">
        <v>4110</v>
      </c>
      <c r="D189" s="10" t="s">
        <v>109</v>
      </c>
      <c r="E189" s="9">
        <v>91906</v>
      </c>
      <c r="F189" s="9">
        <v>39089.67</v>
      </c>
      <c r="G189" s="37">
        <f t="shared" si="2"/>
        <v>0.42532228581376624</v>
      </c>
      <c r="H189" s="9">
        <v>91906</v>
      </c>
      <c r="I189" s="9">
        <v>39089.67</v>
      </c>
      <c r="J189" s="9">
        <v>0</v>
      </c>
      <c r="K189" s="9">
        <v>0</v>
      </c>
    </row>
    <row r="190" spans="1:11" s="4" customFormat="1" ht="12.75" customHeight="1">
      <c r="A190" s="92"/>
      <c r="B190" s="78"/>
      <c r="C190" s="10">
        <v>4120</v>
      </c>
      <c r="D190" s="10" t="s">
        <v>110</v>
      </c>
      <c r="E190" s="9">
        <v>15098</v>
      </c>
      <c r="F190" s="9">
        <v>5870.91</v>
      </c>
      <c r="G190" s="37">
        <f t="shared" si="2"/>
        <v>0.38885349052854684</v>
      </c>
      <c r="H190" s="9">
        <v>15098</v>
      </c>
      <c r="I190" s="9">
        <v>5870.91</v>
      </c>
      <c r="J190" s="9">
        <v>0</v>
      </c>
      <c r="K190" s="9">
        <v>0</v>
      </c>
    </row>
    <row r="191" spans="1:11" ht="14.25" customHeight="1">
      <c r="A191" s="90"/>
      <c r="B191" s="76">
        <v>80104</v>
      </c>
      <c r="C191" s="50"/>
      <c r="D191" s="29" t="s">
        <v>15</v>
      </c>
      <c r="E191" s="41">
        <f>E192+E193+E194+E195+E196+E197+E198+E199+E200+E201+E202+E203+E204+E205+E206+E207+E208+E209+E210+E211+E212</f>
        <v>7293773</v>
      </c>
      <c r="F191" s="41">
        <f>F192+F193+F194+F195+F196+F197+F198+F199+F200+F201+F202+F203+F204+F205+F206+F207+F208+F209+F210+F211+F212</f>
        <v>3358952.4699999997</v>
      </c>
      <c r="G191" s="37">
        <f t="shared" si="2"/>
        <v>0.46052330803275615</v>
      </c>
      <c r="H191" s="41">
        <f>H192+H193+H194+H195+H196+H197+H198+H199+H200+H201+H202+H203+H204+H205+H206+H207+H208+H209+H210+H211+H212</f>
        <v>6783773</v>
      </c>
      <c r="I191" s="41">
        <f>I192+I193+I194+I195+I196+I197+I198+I199+I200+I201+I202+I203+I204+I205+I206+I207+I208+I209+I210+I211+I212</f>
        <v>3358940.4699999997</v>
      </c>
      <c r="J191" s="41">
        <f>J212</f>
        <v>510000</v>
      </c>
      <c r="K191" s="41">
        <f>K212</f>
        <v>12</v>
      </c>
    </row>
    <row r="192" spans="1:11" ht="26.25" customHeight="1">
      <c r="A192" s="91"/>
      <c r="B192" s="77"/>
      <c r="C192" s="10">
        <v>2540</v>
      </c>
      <c r="D192" s="8" t="s">
        <v>129</v>
      </c>
      <c r="E192" s="9">
        <v>834768</v>
      </c>
      <c r="F192" s="9">
        <v>361998.12</v>
      </c>
      <c r="G192" s="68">
        <f t="shared" si="2"/>
        <v>0.43365117014547755</v>
      </c>
      <c r="H192" s="9">
        <v>834768</v>
      </c>
      <c r="I192" s="9">
        <v>361998.12</v>
      </c>
      <c r="J192" s="9">
        <v>0</v>
      </c>
      <c r="K192" s="9">
        <v>0</v>
      </c>
    </row>
    <row r="193" spans="1:11" ht="26.25" customHeight="1">
      <c r="A193" s="91"/>
      <c r="B193" s="77"/>
      <c r="C193" s="10">
        <v>3020</v>
      </c>
      <c r="D193" s="8" t="s">
        <v>117</v>
      </c>
      <c r="E193" s="9">
        <v>8155</v>
      </c>
      <c r="F193" s="9">
        <v>3400</v>
      </c>
      <c r="G193" s="37">
        <f t="shared" si="2"/>
        <v>0.4169221336603311</v>
      </c>
      <c r="H193" s="9">
        <v>8155</v>
      </c>
      <c r="I193" s="9">
        <v>3400</v>
      </c>
      <c r="J193" s="9">
        <v>0</v>
      </c>
      <c r="K193" s="9">
        <v>0</v>
      </c>
    </row>
    <row r="194" spans="1:11" ht="14.25" customHeight="1">
      <c r="A194" s="91"/>
      <c r="B194" s="77"/>
      <c r="C194" s="10">
        <v>4010</v>
      </c>
      <c r="D194" s="10" t="s">
        <v>107</v>
      </c>
      <c r="E194" s="9">
        <v>3965884</v>
      </c>
      <c r="F194" s="9">
        <v>1869004.55</v>
      </c>
      <c r="G194" s="68">
        <f t="shared" si="2"/>
        <v>0.4712706044856582</v>
      </c>
      <c r="H194" s="9">
        <v>3965884</v>
      </c>
      <c r="I194" s="9">
        <v>1869004.55</v>
      </c>
      <c r="J194" s="9">
        <v>0</v>
      </c>
      <c r="K194" s="9">
        <v>0</v>
      </c>
    </row>
    <row r="195" spans="1:11" ht="14.25" customHeight="1">
      <c r="A195" s="91"/>
      <c r="B195" s="77"/>
      <c r="C195" s="10">
        <v>4040</v>
      </c>
      <c r="D195" s="10" t="s">
        <v>108</v>
      </c>
      <c r="E195" s="9">
        <v>310005</v>
      </c>
      <c r="F195" s="9">
        <v>281511.8</v>
      </c>
      <c r="G195" s="37">
        <f t="shared" si="2"/>
        <v>0.9080879340655795</v>
      </c>
      <c r="H195" s="9">
        <v>310005</v>
      </c>
      <c r="I195" s="9">
        <v>281511.8</v>
      </c>
      <c r="J195" s="9">
        <v>0</v>
      </c>
      <c r="K195" s="9">
        <v>0</v>
      </c>
    </row>
    <row r="196" spans="1:11" ht="14.25" customHeight="1">
      <c r="A196" s="91"/>
      <c r="B196" s="77"/>
      <c r="C196" s="10">
        <v>4110</v>
      </c>
      <c r="D196" s="10" t="s">
        <v>109</v>
      </c>
      <c r="E196" s="9">
        <v>631614</v>
      </c>
      <c r="F196" s="9">
        <v>319247.19</v>
      </c>
      <c r="G196" s="68">
        <f t="shared" si="2"/>
        <v>0.5054466652100809</v>
      </c>
      <c r="H196" s="9">
        <v>631614</v>
      </c>
      <c r="I196" s="9">
        <v>319247.19</v>
      </c>
      <c r="J196" s="9">
        <v>0</v>
      </c>
      <c r="K196" s="9">
        <v>0</v>
      </c>
    </row>
    <row r="197" spans="1:11" ht="14.25" customHeight="1">
      <c r="A197" s="91"/>
      <c r="B197" s="77"/>
      <c r="C197" s="10">
        <v>4120</v>
      </c>
      <c r="D197" s="10" t="s">
        <v>110</v>
      </c>
      <c r="E197" s="9">
        <v>102231</v>
      </c>
      <c r="F197" s="9">
        <v>46197.41</v>
      </c>
      <c r="G197" s="37">
        <f t="shared" si="2"/>
        <v>0.4518923809803289</v>
      </c>
      <c r="H197" s="9">
        <v>102231</v>
      </c>
      <c r="I197" s="9">
        <v>46197.41</v>
      </c>
      <c r="J197" s="9">
        <v>0</v>
      </c>
      <c r="K197" s="9">
        <v>0</v>
      </c>
    </row>
    <row r="198" spans="1:11" ht="14.25" customHeight="1">
      <c r="A198" s="91"/>
      <c r="B198" s="77"/>
      <c r="C198" s="10">
        <v>4170</v>
      </c>
      <c r="D198" s="10" t="s">
        <v>105</v>
      </c>
      <c r="E198" s="9">
        <v>24833</v>
      </c>
      <c r="F198" s="9">
        <v>6873</v>
      </c>
      <c r="G198" s="68">
        <f t="shared" si="2"/>
        <v>0.2767688156888012</v>
      </c>
      <c r="H198" s="9">
        <v>24833</v>
      </c>
      <c r="I198" s="9">
        <v>6873</v>
      </c>
      <c r="J198" s="9">
        <v>0</v>
      </c>
      <c r="K198" s="9">
        <v>0</v>
      </c>
    </row>
    <row r="199" spans="1:11" ht="14.25" customHeight="1">
      <c r="A199" s="91"/>
      <c r="B199" s="77"/>
      <c r="C199" s="10">
        <v>4210</v>
      </c>
      <c r="D199" s="10" t="s">
        <v>111</v>
      </c>
      <c r="E199" s="9">
        <v>197747</v>
      </c>
      <c r="F199" s="9">
        <v>66350.89</v>
      </c>
      <c r="G199" s="37">
        <f t="shared" si="2"/>
        <v>0.33553424325021364</v>
      </c>
      <c r="H199" s="9">
        <v>197747</v>
      </c>
      <c r="I199" s="9">
        <v>66350.89</v>
      </c>
      <c r="J199" s="9">
        <v>0</v>
      </c>
      <c r="K199" s="9">
        <v>0</v>
      </c>
    </row>
    <row r="200" spans="1:11" ht="25.5" customHeight="1">
      <c r="A200" s="91"/>
      <c r="B200" s="77"/>
      <c r="C200" s="10">
        <v>4240</v>
      </c>
      <c r="D200" s="8" t="s">
        <v>130</v>
      </c>
      <c r="E200" s="9">
        <v>25289</v>
      </c>
      <c r="F200" s="9">
        <v>16405.58</v>
      </c>
      <c r="G200" s="68">
        <f aca="true" t="shared" si="3" ref="G200:G263">F200/E200</f>
        <v>0.6487239511249951</v>
      </c>
      <c r="H200" s="9">
        <v>25289</v>
      </c>
      <c r="I200" s="9">
        <v>16405.58</v>
      </c>
      <c r="J200" s="9">
        <v>0</v>
      </c>
      <c r="K200" s="9">
        <v>0</v>
      </c>
    </row>
    <row r="201" spans="1:11" ht="14.25" customHeight="1">
      <c r="A201" s="91"/>
      <c r="B201" s="77"/>
      <c r="C201" s="10">
        <v>4260</v>
      </c>
      <c r="D201" s="10" t="s">
        <v>118</v>
      </c>
      <c r="E201" s="9">
        <v>261820</v>
      </c>
      <c r="F201" s="9">
        <v>134207.95</v>
      </c>
      <c r="G201" s="37">
        <f t="shared" si="3"/>
        <v>0.5125962493316019</v>
      </c>
      <c r="H201" s="9">
        <v>261820</v>
      </c>
      <c r="I201" s="9">
        <v>134207.95</v>
      </c>
      <c r="J201" s="9">
        <v>0</v>
      </c>
      <c r="K201" s="9">
        <v>0</v>
      </c>
    </row>
    <row r="202" spans="1:11" ht="14.25" customHeight="1">
      <c r="A202" s="91"/>
      <c r="B202" s="77"/>
      <c r="C202" s="10">
        <v>4270</v>
      </c>
      <c r="D202" s="10" t="s">
        <v>98</v>
      </c>
      <c r="E202" s="9">
        <v>54836</v>
      </c>
      <c r="F202" s="9">
        <v>15762.73</v>
      </c>
      <c r="G202" s="37">
        <f t="shared" si="3"/>
        <v>0.2874522211685754</v>
      </c>
      <c r="H202" s="9">
        <v>54836</v>
      </c>
      <c r="I202" s="9">
        <v>15762.73</v>
      </c>
      <c r="J202" s="9">
        <v>0</v>
      </c>
      <c r="K202" s="9">
        <v>0</v>
      </c>
    </row>
    <row r="203" spans="1:11" ht="14.25" customHeight="1">
      <c r="A203" s="91"/>
      <c r="B203" s="77"/>
      <c r="C203" s="10">
        <v>4280</v>
      </c>
      <c r="D203" s="10" t="s">
        <v>119</v>
      </c>
      <c r="E203" s="9">
        <v>9106</v>
      </c>
      <c r="F203" s="9">
        <v>5560</v>
      </c>
      <c r="G203" s="68">
        <f t="shared" si="3"/>
        <v>0.6105864265319569</v>
      </c>
      <c r="H203" s="9">
        <v>9106</v>
      </c>
      <c r="I203" s="9">
        <v>5560</v>
      </c>
      <c r="J203" s="9">
        <v>0</v>
      </c>
      <c r="K203" s="9">
        <v>0</v>
      </c>
    </row>
    <row r="204" spans="1:11" ht="14.25" customHeight="1">
      <c r="A204" s="91"/>
      <c r="B204" s="77"/>
      <c r="C204" s="10">
        <v>4300</v>
      </c>
      <c r="D204" s="10" t="s">
        <v>91</v>
      </c>
      <c r="E204" s="9">
        <v>73820</v>
      </c>
      <c r="F204" s="9">
        <v>36520.26</v>
      </c>
      <c r="G204" s="37">
        <f t="shared" si="3"/>
        <v>0.4947204009753455</v>
      </c>
      <c r="H204" s="9">
        <v>73820</v>
      </c>
      <c r="I204" s="9">
        <v>36520.26</v>
      </c>
      <c r="J204" s="9">
        <v>0</v>
      </c>
      <c r="K204" s="9">
        <v>0</v>
      </c>
    </row>
    <row r="205" spans="1:11" ht="14.25" customHeight="1">
      <c r="A205" s="91"/>
      <c r="B205" s="77"/>
      <c r="C205" s="10">
        <v>4350</v>
      </c>
      <c r="D205" s="10" t="s">
        <v>120</v>
      </c>
      <c r="E205" s="9">
        <v>3726</v>
      </c>
      <c r="F205" s="9">
        <v>1593.85</v>
      </c>
      <c r="G205" s="68">
        <f t="shared" si="3"/>
        <v>0.42776435856146</v>
      </c>
      <c r="H205" s="9">
        <v>3726</v>
      </c>
      <c r="I205" s="9">
        <v>1593.85</v>
      </c>
      <c r="J205" s="9">
        <v>0</v>
      </c>
      <c r="K205" s="9">
        <v>0</v>
      </c>
    </row>
    <row r="206" spans="1:11" ht="39" customHeight="1">
      <c r="A206" s="91"/>
      <c r="B206" s="77"/>
      <c r="C206" s="10">
        <v>4360</v>
      </c>
      <c r="D206" s="8" t="s">
        <v>114</v>
      </c>
      <c r="E206" s="9">
        <v>9917</v>
      </c>
      <c r="F206" s="9">
        <v>3564.84</v>
      </c>
      <c r="G206" s="37">
        <f t="shared" si="3"/>
        <v>0.3594675809216497</v>
      </c>
      <c r="H206" s="9">
        <v>9917</v>
      </c>
      <c r="I206" s="9">
        <v>3564.84</v>
      </c>
      <c r="J206" s="9">
        <v>0</v>
      </c>
      <c r="K206" s="9">
        <v>0</v>
      </c>
    </row>
    <row r="207" spans="1:11" ht="37.5" customHeight="1">
      <c r="A207" s="91"/>
      <c r="B207" s="77"/>
      <c r="C207" s="10">
        <v>4370</v>
      </c>
      <c r="D207" s="8" t="s">
        <v>121</v>
      </c>
      <c r="E207" s="9">
        <v>11569</v>
      </c>
      <c r="F207" s="9">
        <v>3508.86</v>
      </c>
      <c r="G207" s="68">
        <f t="shared" si="3"/>
        <v>0.30329847004926963</v>
      </c>
      <c r="H207" s="9">
        <v>11569</v>
      </c>
      <c r="I207" s="9">
        <v>3508.86</v>
      </c>
      <c r="J207" s="9">
        <v>0</v>
      </c>
      <c r="K207" s="9">
        <v>0</v>
      </c>
    </row>
    <row r="208" spans="1:11" ht="14.25" customHeight="1">
      <c r="A208" s="91"/>
      <c r="B208" s="77"/>
      <c r="C208" s="10">
        <v>4410</v>
      </c>
      <c r="D208" s="8" t="s">
        <v>115</v>
      </c>
      <c r="E208" s="9">
        <v>9661</v>
      </c>
      <c r="F208" s="9">
        <v>5754.44</v>
      </c>
      <c r="G208" s="37">
        <f t="shared" si="3"/>
        <v>0.5956360625194079</v>
      </c>
      <c r="H208" s="9">
        <v>9661</v>
      </c>
      <c r="I208" s="9">
        <v>5754.44</v>
      </c>
      <c r="J208" s="9">
        <v>0</v>
      </c>
      <c r="K208" s="9">
        <v>0</v>
      </c>
    </row>
    <row r="209" spans="1:11" ht="14.25" customHeight="1">
      <c r="A209" s="91"/>
      <c r="B209" s="77"/>
      <c r="C209" s="10">
        <v>4430</v>
      </c>
      <c r="D209" s="8" t="s">
        <v>95</v>
      </c>
      <c r="E209" s="9">
        <v>6640</v>
      </c>
      <c r="F209" s="9">
        <v>2339</v>
      </c>
      <c r="G209" s="68">
        <f t="shared" si="3"/>
        <v>0.3522590361445783</v>
      </c>
      <c r="H209" s="9">
        <v>6640</v>
      </c>
      <c r="I209" s="9">
        <v>2339</v>
      </c>
      <c r="J209" s="9">
        <v>0</v>
      </c>
      <c r="K209" s="9">
        <v>0</v>
      </c>
    </row>
    <row r="210" spans="1:11" ht="24.75" customHeight="1">
      <c r="A210" s="91"/>
      <c r="B210" s="77"/>
      <c r="C210" s="10">
        <v>4440</v>
      </c>
      <c r="D210" s="8" t="s">
        <v>112</v>
      </c>
      <c r="E210" s="9">
        <v>234792</v>
      </c>
      <c r="F210" s="9">
        <v>176095</v>
      </c>
      <c r="G210" s="37">
        <f t="shared" si="3"/>
        <v>0.7500042590888957</v>
      </c>
      <c r="H210" s="9">
        <v>234792</v>
      </c>
      <c r="I210" s="9">
        <v>176095</v>
      </c>
      <c r="J210" s="9">
        <v>0</v>
      </c>
      <c r="K210" s="9">
        <v>0</v>
      </c>
    </row>
    <row r="211" spans="1:11" ht="26.25" customHeight="1">
      <c r="A211" s="91"/>
      <c r="B211" s="77"/>
      <c r="C211" s="10">
        <v>4700</v>
      </c>
      <c r="D211" s="8" t="s">
        <v>124</v>
      </c>
      <c r="E211" s="9">
        <v>7360</v>
      </c>
      <c r="F211" s="9">
        <v>3045</v>
      </c>
      <c r="G211" s="68">
        <f t="shared" si="3"/>
        <v>0.41372282608695654</v>
      </c>
      <c r="H211" s="9">
        <v>7360</v>
      </c>
      <c r="I211" s="9">
        <v>3045</v>
      </c>
      <c r="J211" s="9">
        <v>0</v>
      </c>
      <c r="K211" s="9">
        <v>0</v>
      </c>
    </row>
    <row r="212" spans="1:11" ht="27" customHeight="1">
      <c r="A212" s="92"/>
      <c r="B212" s="78"/>
      <c r="C212" s="10">
        <v>6050</v>
      </c>
      <c r="D212" s="8" t="s">
        <v>99</v>
      </c>
      <c r="E212" s="9">
        <v>510000</v>
      </c>
      <c r="F212" s="9">
        <v>12</v>
      </c>
      <c r="G212" s="37">
        <f t="shared" si="3"/>
        <v>2.3529411764705884E-05</v>
      </c>
      <c r="H212" s="9">
        <v>0</v>
      </c>
      <c r="I212" s="9">
        <v>0</v>
      </c>
      <c r="J212" s="9">
        <v>510000</v>
      </c>
      <c r="K212" s="9">
        <v>12</v>
      </c>
    </row>
    <row r="213" spans="1:11" ht="12.75">
      <c r="A213" s="76"/>
      <c r="B213" s="76">
        <v>80110</v>
      </c>
      <c r="C213" s="50"/>
      <c r="D213" s="29" t="s">
        <v>35</v>
      </c>
      <c r="E213" s="41">
        <f>E214+E215+E216+E217+E218+E219+E220+E221+E222+E223+E224+E225+E226+E227+E228+E229+E230+E231+E232+E233+E234+E235+E236</f>
        <v>7834105</v>
      </c>
      <c r="F213" s="41">
        <f>F214+F215+F216+F217+F218+F219+F220+F221+F222+F223+F224+F225+F226+F227+F228+F229+F230+F231+F232+F233+F234+F235+F236</f>
        <v>3958360.3</v>
      </c>
      <c r="G213" s="68">
        <f t="shared" si="3"/>
        <v>0.5052728167416699</v>
      </c>
      <c r="H213" s="41">
        <f>H214+H215+H216+H217+H218+H219+H220+H221+H222+H223+H224+H225+H226+H227+H228+H229+H230+H231+H232+H233+H234+H235+H236</f>
        <v>7821824</v>
      </c>
      <c r="I213" s="41">
        <f>I214+I215+I216+I217+I218+I219+I220+I221+I222+I223+I224+I225+I226+I227+I228+I229+I230+I231+I232+I233+I234+I235+I236</f>
        <v>3958360.3</v>
      </c>
      <c r="J213" s="41">
        <f>J236</f>
        <v>12281</v>
      </c>
      <c r="K213" s="41">
        <v>0</v>
      </c>
    </row>
    <row r="214" spans="1:11" ht="38.25">
      <c r="A214" s="77"/>
      <c r="B214" s="77"/>
      <c r="C214" s="10">
        <v>2540</v>
      </c>
      <c r="D214" s="8" t="s">
        <v>129</v>
      </c>
      <c r="E214" s="9">
        <v>888189</v>
      </c>
      <c r="F214" s="9">
        <v>471894</v>
      </c>
      <c r="G214" s="37">
        <f t="shared" si="3"/>
        <v>0.5312990816143861</v>
      </c>
      <c r="H214" s="9">
        <v>888189</v>
      </c>
      <c r="I214" s="9">
        <v>471894</v>
      </c>
      <c r="J214" s="9">
        <v>0</v>
      </c>
      <c r="K214" s="9">
        <v>0</v>
      </c>
    </row>
    <row r="215" spans="1:11" ht="25.5">
      <c r="A215" s="77"/>
      <c r="B215" s="77"/>
      <c r="C215" s="10">
        <v>3020</v>
      </c>
      <c r="D215" s="8" t="s">
        <v>117</v>
      </c>
      <c r="E215" s="9">
        <v>12247</v>
      </c>
      <c r="F215" s="9">
        <v>0</v>
      </c>
      <c r="G215" s="68">
        <f t="shared" si="3"/>
        <v>0</v>
      </c>
      <c r="H215" s="9">
        <v>12247</v>
      </c>
      <c r="I215" s="9">
        <v>0</v>
      </c>
      <c r="J215" s="9">
        <v>0</v>
      </c>
      <c r="K215" s="9">
        <v>0</v>
      </c>
    </row>
    <row r="216" spans="1:11" ht="12.75">
      <c r="A216" s="77"/>
      <c r="B216" s="77"/>
      <c r="C216" s="10">
        <v>4010</v>
      </c>
      <c r="D216" s="10" t="s">
        <v>107</v>
      </c>
      <c r="E216" s="9">
        <v>4742102</v>
      </c>
      <c r="F216" s="9">
        <v>2211888.77</v>
      </c>
      <c r="G216" s="37">
        <f t="shared" si="3"/>
        <v>0.4664363545954937</v>
      </c>
      <c r="H216" s="9">
        <v>4742102</v>
      </c>
      <c r="I216" s="9">
        <v>2211888.77</v>
      </c>
      <c r="J216" s="9">
        <v>0</v>
      </c>
      <c r="K216" s="9">
        <v>0</v>
      </c>
    </row>
    <row r="217" spans="1:11" ht="12.75">
      <c r="A217" s="77"/>
      <c r="B217" s="77"/>
      <c r="C217" s="10">
        <v>4040</v>
      </c>
      <c r="D217" s="10" t="s">
        <v>108</v>
      </c>
      <c r="E217" s="9">
        <v>379873</v>
      </c>
      <c r="F217" s="9">
        <v>360506.79</v>
      </c>
      <c r="G217" s="68">
        <f t="shared" si="3"/>
        <v>0.949019251170786</v>
      </c>
      <c r="H217" s="9">
        <v>379873</v>
      </c>
      <c r="I217" s="9">
        <v>360506.79</v>
      </c>
      <c r="J217" s="9">
        <v>0</v>
      </c>
      <c r="K217" s="9">
        <v>0</v>
      </c>
    </row>
    <row r="218" spans="1:11" ht="12.75">
      <c r="A218" s="77"/>
      <c r="B218" s="77"/>
      <c r="C218" s="10">
        <v>4110</v>
      </c>
      <c r="D218" s="10" t="s">
        <v>109</v>
      </c>
      <c r="E218" s="9">
        <v>731234</v>
      </c>
      <c r="F218" s="9">
        <v>384739.63</v>
      </c>
      <c r="G218" s="37">
        <f t="shared" si="3"/>
        <v>0.5261511773249056</v>
      </c>
      <c r="H218" s="9">
        <v>731234</v>
      </c>
      <c r="I218" s="9">
        <v>384739.63</v>
      </c>
      <c r="J218" s="9">
        <v>0</v>
      </c>
      <c r="K218" s="9">
        <v>0</v>
      </c>
    </row>
    <row r="219" spans="1:11" ht="12.75">
      <c r="A219" s="77"/>
      <c r="B219" s="77"/>
      <c r="C219" s="10">
        <v>4120</v>
      </c>
      <c r="D219" s="10" t="s">
        <v>110</v>
      </c>
      <c r="E219" s="9">
        <v>118646</v>
      </c>
      <c r="F219" s="9">
        <v>56520.34</v>
      </c>
      <c r="G219" s="68">
        <f t="shared" si="3"/>
        <v>0.47637796470171767</v>
      </c>
      <c r="H219" s="9">
        <v>118646</v>
      </c>
      <c r="I219" s="9">
        <v>56520.34</v>
      </c>
      <c r="J219" s="9">
        <v>0</v>
      </c>
      <c r="K219" s="9">
        <v>0</v>
      </c>
    </row>
    <row r="220" spans="1:11" ht="12.75">
      <c r="A220" s="77"/>
      <c r="B220" s="77"/>
      <c r="C220" s="10">
        <v>4170</v>
      </c>
      <c r="D220" s="10" t="s">
        <v>105</v>
      </c>
      <c r="E220" s="9">
        <v>19000</v>
      </c>
      <c r="F220" s="9">
        <v>1547</v>
      </c>
      <c r="G220" s="37">
        <f t="shared" si="3"/>
        <v>0.08142105263157895</v>
      </c>
      <c r="H220" s="9">
        <v>19000</v>
      </c>
      <c r="I220" s="9">
        <v>1547</v>
      </c>
      <c r="J220" s="9">
        <v>0</v>
      </c>
      <c r="K220" s="9">
        <v>0</v>
      </c>
    </row>
    <row r="221" spans="1:11" ht="12.75">
      <c r="A221" s="77"/>
      <c r="B221" s="77"/>
      <c r="C221" s="10">
        <v>4210</v>
      </c>
      <c r="D221" s="10" t="s">
        <v>111</v>
      </c>
      <c r="E221" s="9">
        <v>87230</v>
      </c>
      <c r="F221" s="9">
        <v>31756.13</v>
      </c>
      <c r="G221" s="68">
        <f t="shared" si="3"/>
        <v>0.3640505560013757</v>
      </c>
      <c r="H221" s="9">
        <v>87230</v>
      </c>
      <c r="I221" s="9">
        <v>31756.13</v>
      </c>
      <c r="J221" s="9">
        <v>0</v>
      </c>
      <c r="K221" s="9">
        <v>0</v>
      </c>
    </row>
    <row r="222" spans="1:11" ht="25.5">
      <c r="A222" s="77"/>
      <c r="B222" s="77"/>
      <c r="C222" s="10">
        <v>4240</v>
      </c>
      <c r="D222" s="8" t="s">
        <v>130</v>
      </c>
      <c r="E222" s="9">
        <v>11910</v>
      </c>
      <c r="F222" s="9">
        <v>4527.39</v>
      </c>
      <c r="G222" s="37">
        <f t="shared" si="3"/>
        <v>0.3801335012594459</v>
      </c>
      <c r="H222" s="9">
        <v>11910</v>
      </c>
      <c r="I222" s="9">
        <v>4527.39</v>
      </c>
      <c r="J222" s="9">
        <v>0</v>
      </c>
      <c r="K222" s="9">
        <v>0</v>
      </c>
    </row>
    <row r="223" spans="1:11" ht="12.75">
      <c r="A223" s="77"/>
      <c r="B223" s="77"/>
      <c r="C223" s="10">
        <v>4260</v>
      </c>
      <c r="D223" s="10" t="s">
        <v>118</v>
      </c>
      <c r="E223" s="9">
        <v>344530</v>
      </c>
      <c r="F223" s="9">
        <v>154648.4</v>
      </c>
      <c r="G223" s="68">
        <f t="shared" si="3"/>
        <v>0.4488677328534525</v>
      </c>
      <c r="H223" s="9">
        <v>344530</v>
      </c>
      <c r="I223" s="9">
        <v>154648.4</v>
      </c>
      <c r="J223" s="9">
        <v>0</v>
      </c>
      <c r="K223" s="9">
        <v>0</v>
      </c>
    </row>
    <row r="224" spans="1:11" ht="12.75">
      <c r="A224" s="77"/>
      <c r="B224" s="77"/>
      <c r="C224" s="10">
        <v>4270</v>
      </c>
      <c r="D224" s="10" t="s">
        <v>98</v>
      </c>
      <c r="E224" s="9">
        <v>42836</v>
      </c>
      <c r="F224" s="9">
        <v>16727.77</v>
      </c>
      <c r="G224" s="37">
        <f t="shared" si="3"/>
        <v>0.39050728359323933</v>
      </c>
      <c r="H224" s="9">
        <v>42836</v>
      </c>
      <c r="I224" s="9">
        <v>16727.77</v>
      </c>
      <c r="J224" s="9">
        <v>0</v>
      </c>
      <c r="K224" s="9">
        <v>0</v>
      </c>
    </row>
    <row r="225" spans="1:11" ht="12.75">
      <c r="A225" s="77"/>
      <c r="B225" s="77"/>
      <c r="C225" s="10">
        <v>4280</v>
      </c>
      <c r="D225" s="10" t="s">
        <v>119</v>
      </c>
      <c r="E225" s="9">
        <v>4700</v>
      </c>
      <c r="F225" s="9">
        <v>140</v>
      </c>
      <c r="G225" s="68">
        <f t="shared" si="3"/>
        <v>0.029787234042553193</v>
      </c>
      <c r="H225" s="9">
        <v>4700</v>
      </c>
      <c r="I225" s="9">
        <v>140</v>
      </c>
      <c r="J225" s="9">
        <v>0</v>
      </c>
      <c r="K225" s="9">
        <v>0</v>
      </c>
    </row>
    <row r="226" spans="1:11" ht="12.75">
      <c r="A226" s="77"/>
      <c r="B226" s="77"/>
      <c r="C226" s="10">
        <v>4300</v>
      </c>
      <c r="D226" s="10" t="s">
        <v>91</v>
      </c>
      <c r="E226" s="9">
        <v>118896.59</v>
      </c>
      <c r="F226" s="9">
        <v>44668.5</v>
      </c>
      <c r="G226" s="37">
        <f t="shared" si="3"/>
        <v>0.37569201942629304</v>
      </c>
      <c r="H226" s="9">
        <v>118896.59</v>
      </c>
      <c r="I226" s="9">
        <v>44668.5</v>
      </c>
      <c r="J226" s="9">
        <v>0</v>
      </c>
      <c r="K226" s="9">
        <v>0</v>
      </c>
    </row>
    <row r="227" spans="1:11" ht="12.75">
      <c r="A227" s="77"/>
      <c r="B227" s="77"/>
      <c r="C227" s="10">
        <v>4350</v>
      </c>
      <c r="D227" s="10" t="s">
        <v>120</v>
      </c>
      <c r="E227" s="9">
        <v>1265</v>
      </c>
      <c r="F227" s="9">
        <v>351.61</v>
      </c>
      <c r="G227" s="68">
        <f t="shared" si="3"/>
        <v>0.2779525691699605</v>
      </c>
      <c r="H227" s="9">
        <v>1265</v>
      </c>
      <c r="I227" s="9">
        <v>351.61</v>
      </c>
      <c r="J227" s="9">
        <v>0</v>
      </c>
      <c r="K227" s="9">
        <v>0</v>
      </c>
    </row>
    <row r="228" spans="1:11" ht="38.25">
      <c r="A228" s="77"/>
      <c r="B228" s="77"/>
      <c r="C228" s="10">
        <v>4360</v>
      </c>
      <c r="D228" s="8" t="s">
        <v>114</v>
      </c>
      <c r="E228" s="9">
        <v>4725</v>
      </c>
      <c r="F228" s="9">
        <v>1520.4</v>
      </c>
      <c r="G228" s="37">
        <f t="shared" si="3"/>
        <v>0.3217777777777778</v>
      </c>
      <c r="H228" s="9">
        <v>4725</v>
      </c>
      <c r="I228" s="9">
        <v>1520.4</v>
      </c>
      <c r="J228" s="9">
        <v>0</v>
      </c>
      <c r="K228" s="9">
        <v>0</v>
      </c>
    </row>
    <row r="229" spans="1:11" ht="39.75" customHeight="1">
      <c r="A229" s="77"/>
      <c r="B229" s="77"/>
      <c r="C229" s="10">
        <v>4370</v>
      </c>
      <c r="D229" s="8" t="s">
        <v>121</v>
      </c>
      <c r="E229" s="9">
        <v>6440</v>
      </c>
      <c r="F229" s="9">
        <v>2533.7</v>
      </c>
      <c r="G229" s="68">
        <f t="shared" si="3"/>
        <v>0.3934316770186335</v>
      </c>
      <c r="H229" s="9">
        <v>6440</v>
      </c>
      <c r="I229" s="9">
        <v>2533.7</v>
      </c>
      <c r="J229" s="9">
        <v>0</v>
      </c>
      <c r="K229" s="9">
        <v>0</v>
      </c>
    </row>
    <row r="230" spans="1:11" ht="12.75">
      <c r="A230" s="77"/>
      <c r="B230" s="77"/>
      <c r="C230" s="10">
        <v>4410</v>
      </c>
      <c r="D230" s="8" t="s">
        <v>115</v>
      </c>
      <c r="E230" s="9">
        <v>3893</v>
      </c>
      <c r="F230" s="9">
        <v>1171.87</v>
      </c>
      <c r="G230" s="37">
        <f t="shared" si="3"/>
        <v>0.30101977909067557</v>
      </c>
      <c r="H230" s="9">
        <v>3893</v>
      </c>
      <c r="I230" s="9">
        <v>1171.87</v>
      </c>
      <c r="J230" s="9">
        <v>0</v>
      </c>
      <c r="K230" s="9">
        <v>0</v>
      </c>
    </row>
    <row r="231" spans="1:11" ht="12.75">
      <c r="A231" s="77"/>
      <c r="B231" s="77"/>
      <c r="C231" s="10">
        <v>4420</v>
      </c>
      <c r="D231" s="8" t="s">
        <v>116</v>
      </c>
      <c r="E231" s="9">
        <v>27460.41</v>
      </c>
      <c r="F231" s="9">
        <v>8503.48</v>
      </c>
      <c r="G231" s="68">
        <f t="shared" si="3"/>
        <v>0.3096632570307581</v>
      </c>
      <c r="H231" s="9">
        <v>27460.41</v>
      </c>
      <c r="I231" s="9">
        <v>8503.48</v>
      </c>
      <c r="J231" s="9">
        <v>0</v>
      </c>
      <c r="K231" s="9">
        <v>0</v>
      </c>
    </row>
    <row r="232" spans="1:11" ht="12.75">
      <c r="A232" s="77"/>
      <c r="B232" s="77"/>
      <c r="C232" s="10">
        <v>4430</v>
      </c>
      <c r="D232" s="8" t="s">
        <v>95</v>
      </c>
      <c r="E232" s="9">
        <v>7646</v>
      </c>
      <c r="F232" s="9">
        <v>3649</v>
      </c>
      <c r="G232" s="37">
        <f t="shared" si="3"/>
        <v>0.47724300287732146</v>
      </c>
      <c r="H232" s="9">
        <v>7646</v>
      </c>
      <c r="I232" s="9">
        <v>3649</v>
      </c>
      <c r="J232" s="9">
        <v>0</v>
      </c>
      <c r="K232" s="9">
        <v>0</v>
      </c>
    </row>
    <row r="233" spans="1:11" ht="25.5">
      <c r="A233" s="77"/>
      <c r="B233" s="77"/>
      <c r="C233" s="10">
        <v>4440</v>
      </c>
      <c r="D233" s="8" t="s">
        <v>112</v>
      </c>
      <c r="E233" s="9">
        <v>267865</v>
      </c>
      <c r="F233" s="9">
        <v>200899</v>
      </c>
      <c r="G233" s="68">
        <f t="shared" si="3"/>
        <v>0.7500009333059564</v>
      </c>
      <c r="H233" s="9">
        <v>267865</v>
      </c>
      <c r="I233" s="9">
        <v>200899</v>
      </c>
      <c r="J233" s="9">
        <v>0</v>
      </c>
      <c r="K233" s="9">
        <v>0</v>
      </c>
    </row>
    <row r="234" spans="1:11" ht="25.5">
      <c r="A234" s="78"/>
      <c r="B234" s="78"/>
      <c r="C234" s="10">
        <v>4610</v>
      </c>
      <c r="D234" s="8" t="s">
        <v>131</v>
      </c>
      <c r="E234" s="9">
        <v>103</v>
      </c>
      <c r="F234" s="9">
        <v>102.52</v>
      </c>
      <c r="G234" s="37">
        <f t="shared" si="3"/>
        <v>0.9953398058252427</v>
      </c>
      <c r="H234" s="9">
        <v>103</v>
      </c>
      <c r="I234" s="9">
        <v>102.52</v>
      </c>
      <c r="J234" s="9">
        <v>0</v>
      </c>
      <c r="K234" s="9">
        <v>0</v>
      </c>
    </row>
    <row r="235" spans="1:11" ht="25.5">
      <c r="A235" s="76"/>
      <c r="B235" s="76"/>
      <c r="C235" s="10">
        <v>4700</v>
      </c>
      <c r="D235" s="8" t="s">
        <v>124</v>
      </c>
      <c r="E235" s="9">
        <v>1033</v>
      </c>
      <c r="F235" s="9">
        <v>64</v>
      </c>
      <c r="G235" s="68">
        <f t="shared" si="3"/>
        <v>0.061955469506292354</v>
      </c>
      <c r="H235" s="9">
        <v>1033</v>
      </c>
      <c r="I235" s="9">
        <v>64</v>
      </c>
      <c r="J235" s="9">
        <v>0</v>
      </c>
      <c r="K235" s="9">
        <v>0</v>
      </c>
    </row>
    <row r="236" spans="1:11" ht="25.5">
      <c r="A236" s="77"/>
      <c r="B236" s="78"/>
      <c r="C236" s="10">
        <v>6050</v>
      </c>
      <c r="D236" s="8" t="s">
        <v>99</v>
      </c>
      <c r="E236" s="9">
        <v>12281</v>
      </c>
      <c r="F236" s="9">
        <v>0</v>
      </c>
      <c r="G236" s="37">
        <f t="shared" si="3"/>
        <v>0</v>
      </c>
      <c r="H236" s="9">
        <v>0</v>
      </c>
      <c r="I236" s="9">
        <v>0</v>
      </c>
      <c r="J236" s="9">
        <v>12281</v>
      </c>
      <c r="K236" s="9">
        <v>0</v>
      </c>
    </row>
    <row r="237" spans="1:11" ht="13.5" customHeight="1">
      <c r="A237" s="77"/>
      <c r="B237" s="76">
        <v>80113</v>
      </c>
      <c r="C237" s="50"/>
      <c r="D237" s="29" t="s">
        <v>61</v>
      </c>
      <c r="E237" s="41">
        <f>E238</f>
        <v>35000</v>
      </c>
      <c r="F237" s="41">
        <f>F238</f>
        <v>16995.07</v>
      </c>
      <c r="G237" s="68">
        <f t="shared" si="3"/>
        <v>0.48557342857142854</v>
      </c>
      <c r="H237" s="41">
        <f>H238</f>
        <v>35000</v>
      </c>
      <c r="I237" s="41">
        <f>I238</f>
        <v>16995.07</v>
      </c>
      <c r="J237" s="41">
        <v>0</v>
      </c>
      <c r="K237" s="41">
        <v>0</v>
      </c>
    </row>
    <row r="238" spans="1:11" ht="13.5" customHeight="1">
      <c r="A238" s="77"/>
      <c r="B238" s="78"/>
      <c r="C238" s="10">
        <v>4300</v>
      </c>
      <c r="D238" s="10" t="s">
        <v>91</v>
      </c>
      <c r="E238" s="9">
        <v>35000</v>
      </c>
      <c r="F238" s="9">
        <v>16995.07</v>
      </c>
      <c r="G238" s="37">
        <f t="shared" si="3"/>
        <v>0.48557342857142854</v>
      </c>
      <c r="H238" s="9">
        <v>35000</v>
      </c>
      <c r="I238" s="9">
        <v>16995.07</v>
      </c>
      <c r="J238" s="9">
        <v>0</v>
      </c>
      <c r="K238" s="9">
        <v>0</v>
      </c>
    </row>
    <row r="239" spans="1:11" s="4" customFormat="1" ht="23.25" customHeight="1">
      <c r="A239" s="77"/>
      <c r="B239" s="76">
        <v>80114</v>
      </c>
      <c r="C239" s="50"/>
      <c r="D239" s="58" t="s">
        <v>75</v>
      </c>
      <c r="E239" s="41">
        <f>E240+E242+E241+E243+E244+E245+E246+E247+E248+E249+E250+E251+E252+E253+E254+E255+E256+E257</f>
        <v>552575</v>
      </c>
      <c r="F239" s="41">
        <f>F240+F241+F242+F243+F244+F245+F246+F247+F248+F249+F250+F251+F252+F253+F254+F255+F256+F257</f>
        <v>291605.56999999995</v>
      </c>
      <c r="G239" s="68">
        <f t="shared" si="3"/>
        <v>0.5277212505089806</v>
      </c>
      <c r="H239" s="41">
        <f>H240+H242+H241+H243+H244+H245+H246+H247+H248+H249+H250+H251+H252+H253+H254+H255+H256+H257</f>
        <v>552575</v>
      </c>
      <c r="I239" s="41">
        <f>I240+I241+I242+I243+I244+I245+I246+I247+I248+I249+I250+I251+I252+I253+I254+I255+I256+I257</f>
        <v>291605.56999999995</v>
      </c>
      <c r="J239" s="41">
        <v>0</v>
      </c>
      <c r="K239" s="41">
        <v>0</v>
      </c>
    </row>
    <row r="240" spans="1:11" s="4" customFormat="1" ht="26.25" customHeight="1">
      <c r="A240" s="77"/>
      <c r="B240" s="77"/>
      <c r="C240" s="10">
        <v>3020</v>
      </c>
      <c r="D240" s="8" t="s">
        <v>117</v>
      </c>
      <c r="E240" s="9">
        <v>350</v>
      </c>
      <c r="F240" s="9">
        <v>0</v>
      </c>
      <c r="G240" s="37">
        <f t="shared" si="3"/>
        <v>0</v>
      </c>
      <c r="H240" s="9">
        <v>350</v>
      </c>
      <c r="I240" s="9">
        <v>0</v>
      </c>
      <c r="J240" s="9">
        <v>0</v>
      </c>
      <c r="K240" s="9">
        <v>0</v>
      </c>
    </row>
    <row r="241" spans="1:11" s="4" customFormat="1" ht="12.75" customHeight="1">
      <c r="A241" s="77"/>
      <c r="B241" s="77"/>
      <c r="C241" s="10">
        <v>4010</v>
      </c>
      <c r="D241" s="10" t="s">
        <v>107</v>
      </c>
      <c r="E241" s="9">
        <v>343878</v>
      </c>
      <c r="F241" s="9">
        <v>182128.63</v>
      </c>
      <c r="G241" s="68">
        <f t="shared" si="3"/>
        <v>0.529631526297117</v>
      </c>
      <c r="H241" s="9">
        <v>343878</v>
      </c>
      <c r="I241" s="9">
        <v>182128.63</v>
      </c>
      <c r="J241" s="9">
        <v>0</v>
      </c>
      <c r="K241" s="9">
        <v>0</v>
      </c>
    </row>
    <row r="242" spans="1:11" s="4" customFormat="1" ht="14.25" customHeight="1">
      <c r="A242" s="77"/>
      <c r="B242" s="77"/>
      <c r="C242" s="10">
        <v>4040</v>
      </c>
      <c r="D242" s="10" t="s">
        <v>108</v>
      </c>
      <c r="E242" s="9">
        <v>28100</v>
      </c>
      <c r="F242" s="9">
        <v>27989.42</v>
      </c>
      <c r="G242" s="37">
        <f t="shared" si="3"/>
        <v>0.996064768683274</v>
      </c>
      <c r="H242" s="9">
        <v>28100</v>
      </c>
      <c r="I242" s="9">
        <v>27989.42</v>
      </c>
      <c r="J242" s="9">
        <v>0</v>
      </c>
      <c r="K242" s="9">
        <v>0</v>
      </c>
    </row>
    <row r="243" spans="1:11" s="4" customFormat="1" ht="14.25" customHeight="1">
      <c r="A243" s="77"/>
      <c r="B243" s="77"/>
      <c r="C243" s="10">
        <v>4110</v>
      </c>
      <c r="D243" s="10" t="s">
        <v>109</v>
      </c>
      <c r="E243" s="9">
        <v>54594</v>
      </c>
      <c r="F243" s="9">
        <v>31300.9</v>
      </c>
      <c r="G243" s="37">
        <f t="shared" si="3"/>
        <v>0.573339561123933</v>
      </c>
      <c r="H243" s="9">
        <v>54594</v>
      </c>
      <c r="I243" s="9">
        <v>31300.9</v>
      </c>
      <c r="J243" s="9">
        <v>0</v>
      </c>
      <c r="K243" s="9">
        <v>0</v>
      </c>
    </row>
    <row r="244" spans="1:11" s="4" customFormat="1" ht="14.25" customHeight="1">
      <c r="A244" s="77"/>
      <c r="B244" s="77"/>
      <c r="C244" s="10">
        <v>4120</v>
      </c>
      <c r="D244" s="10" t="s">
        <v>110</v>
      </c>
      <c r="E244" s="9">
        <v>9125</v>
      </c>
      <c r="F244" s="9">
        <v>3603.84</v>
      </c>
      <c r="G244" s="37">
        <f t="shared" si="3"/>
        <v>0.3949413698630137</v>
      </c>
      <c r="H244" s="9">
        <v>9125</v>
      </c>
      <c r="I244" s="9">
        <v>3603.84</v>
      </c>
      <c r="J244" s="9">
        <v>0</v>
      </c>
      <c r="K244" s="9">
        <v>0</v>
      </c>
    </row>
    <row r="245" spans="1:11" s="4" customFormat="1" ht="14.25" customHeight="1">
      <c r="A245" s="77"/>
      <c r="B245" s="77"/>
      <c r="C245" s="10">
        <v>4170</v>
      </c>
      <c r="D245" s="10" t="s">
        <v>105</v>
      </c>
      <c r="E245" s="9">
        <v>14800</v>
      </c>
      <c r="F245" s="9">
        <v>7300</v>
      </c>
      <c r="G245" s="37">
        <f t="shared" si="3"/>
        <v>0.49324324324324326</v>
      </c>
      <c r="H245" s="9">
        <v>14800</v>
      </c>
      <c r="I245" s="9">
        <v>7300</v>
      </c>
      <c r="J245" s="9">
        <v>0</v>
      </c>
      <c r="K245" s="9">
        <v>0</v>
      </c>
    </row>
    <row r="246" spans="1:11" s="4" customFormat="1" ht="14.25" customHeight="1">
      <c r="A246" s="77"/>
      <c r="B246" s="77"/>
      <c r="C246" s="10">
        <v>4210</v>
      </c>
      <c r="D246" s="10" t="s">
        <v>111</v>
      </c>
      <c r="E246" s="9">
        <v>19500</v>
      </c>
      <c r="F246" s="9">
        <v>5861</v>
      </c>
      <c r="G246" s="68">
        <f t="shared" si="3"/>
        <v>0.30056410256410254</v>
      </c>
      <c r="H246" s="9">
        <v>19500</v>
      </c>
      <c r="I246" s="9">
        <v>5861</v>
      </c>
      <c r="J246" s="9">
        <v>0</v>
      </c>
      <c r="K246" s="9">
        <v>0</v>
      </c>
    </row>
    <row r="247" spans="1:11" s="4" customFormat="1" ht="14.25" customHeight="1">
      <c r="A247" s="77"/>
      <c r="B247" s="77"/>
      <c r="C247" s="10">
        <v>4260</v>
      </c>
      <c r="D247" s="10" t="s">
        <v>118</v>
      </c>
      <c r="E247" s="9">
        <v>11100</v>
      </c>
      <c r="F247" s="9">
        <v>4680.48</v>
      </c>
      <c r="G247" s="37">
        <f t="shared" si="3"/>
        <v>0.4216648648648648</v>
      </c>
      <c r="H247" s="9">
        <v>11100</v>
      </c>
      <c r="I247" s="9">
        <v>4680.48</v>
      </c>
      <c r="J247" s="9">
        <v>0</v>
      </c>
      <c r="K247" s="9">
        <v>0</v>
      </c>
    </row>
    <row r="248" spans="1:11" s="4" customFormat="1" ht="14.25" customHeight="1">
      <c r="A248" s="77"/>
      <c r="B248" s="77"/>
      <c r="C248" s="10">
        <v>4280</v>
      </c>
      <c r="D248" s="10" t="s">
        <v>119</v>
      </c>
      <c r="E248" s="9">
        <v>500</v>
      </c>
      <c r="F248" s="9">
        <v>0</v>
      </c>
      <c r="G248" s="68">
        <f t="shared" si="3"/>
        <v>0</v>
      </c>
      <c r="H248" s="9">
        <v>500</v>
      </c>
      <c r="I248" s="9">
        <v>0</v>
      </c>
      <c r="J248" s="9">
        <v>0</v>
      </c>
      <c r="K248" s="9">
        <v>0</v>
      </c>
    </row>
    <row r="249" spans="1:11" s="4" customFormat="1" ht="14.25" customHeight="1">
      <c r="A249" s="77"/>
      <c r="B249" s="77"/>
      <c r="C249" s="10">
        <v>4300</v>
      </c>
      <c r="D249" s="10" t="s">
        <v>91</v>
      </c>
      <c r="E249" s="9">
        <v>29900</v>
      </c>
      <c r="F249" s="9">
        <v>8142.91</v>
      </c>
      <c r="G249" s="37">
        <f t="shared" si="3"/>
        <v>0.272338127090301</v>
      </c>
      <c r="H249" s="9">
        <v>29900</v>
      </c>
      <c r="I249" s="9">
        <v>8142.91</v>
      </c>
      <c r="J249" s="9">
        <v>0</v>
      </c>
      <c r="K249" s="9">
        <v>0</v>
      </c>
    </row>
    <row r="250" spans="1:11" s="4" customFormat="1" ht="14.25" customHeight="1">
      <c r="A250" s="77"/>
      <c r="B250" s="77"/>
      <c r="C250" s="10">
        <v>4350</v>
      </c>
      <c r="D250" s="10" t="s">
        <v>120</v>
      </c>
      <c r="E250" s="9">
        <v>2000</v>
      </c>
      <c r="F250" s="9">
        <v>810.57</v>
      </c>
      <c r="G250" s="68">
        <f t="shared" si="3"/>
        <v>0.405285</v>
      </c>
      <c r="H250" s="9">
        <v>2000</v>
      </c>
      <c r="I250" s="9">
        <v>810.57</v>
      </c>
      <c r="J250" s="9">
        <v>0</v>
      </c>
      <c r="K250" s="9">
        <v>0</v>
      </c>
    </row>
    <row r="251" spans="1:11" s="4" customFormat="1" ht="39" customHeight="1">
      <c r="A251" s="77"/>
      <c r="B251" s="77"/>
      <c r="C251" s="10">
        <v>4360</v>
      </c>
      <c r="D251" s="8" t="s">
        <v>114</v>
      </c>
      <c r="E251" s="9">
        <v>2300</v>
      </c>
      <c r="F251" s="9">
        <v>834.99</v>
      </c>
      <c r="G251" s="37">
        <f t="shared" si="3"/>
        <v>0.3630391304347826</v>
      </c>
      <c r="H251" s="9">
        <v>2300</v>
      </c>
      <c r="I251" s="9">
        <v>834.99</v>
      </c>
      <c r="J251" s="9">
        <v>0</v>
      </c>
      <c r="K251" s="9">
        <v>0</v>
      </c>
    </row>
    <row r="252" spans="1:11" s="4" customFormat="1" ht="38.25" customHeight="1">
      <c r="A252" s="77"/>
      <c r="B252" s="77"/>
      <c r="C252" s="10">
        <v>4370</v>
      </c>
      <c r="D252" s="8" t="s">
        <v>121</v>
      </c>
      <c r="E252" s="9">
        <v>4000</v>
      </c>
      <c r="F252" s="9">
        <v>1496.41</v>
      </c>
      <c r="G252" s="68">
        <f t="shared" si="3"/>
        <v>0.3741025</v>
      </c>
      <c r="H252" s="9">
        <v>4000</v>
      </c>
      <c r="I252" s="9">
        <v>1496.41</v>
      </c>
      <c r="J252" s="9">
        <v>0</v>
      </c>
      <c r="K252" s="9">
        <v>0</v>
      </c>
    </row>
    <row r="253" spans="1:11" s="4" customFormat="1" ht="38.25" customHeight="1">
      <c r="A253" s="77"/>
      <c r="B253" s="77"/>
      <c r="C253" s="10">
        <v>4400</v>
      </c>
      <c r="D253" s="8" t="s">
        <v>102</v>
      </c>
      <c r="E253" s="9">
        <v>17000</v>
      </c>
      <c r="F253" s="9">
        <v>8149.02</v>
      </c>
      <c r="G253" s="37">
        <f t="shared" si="3"/>
        <v>0.4793541176470589</v>
      </c>
      <c r="H253" s="9">
        <v>17000</v>
      </c>
      <c r="I253" s="9">
        <v>8149.02</v>
      </c>
      <c r="J253" s="9">
        <v>0</v>
      </c>
      <c r="K253" s="9">
        <v>0</v>
      </c>
    </row>
    <row r="254" spans="1:11" s="4" customFormat="1" ht="14.25" customHeight="1">
      <c r="A254" s="78"/>
      <c r="B254" s="78"/>
      <c r="C254" s="10">
        <v>4410</v>
      </c>
      <c r="D254" s="8" t="s">
        <v>115</v>
      </c>
      <c r="E254" s="9">
        <v>2400</v>
      </c>
      <c r="F254" s="9">
        <v>771.4</v>
      </c>
      <c r="G254" s="37">
        <f t="shared" si="3"/>
        <v>0.3214166666666667</v>
      </c>
      <c r="H254" s="9">
        <v>2400</v>
      </c>
      <c r="I254" s="9">
        <v>771.4</v>
      </c>
      <c r="J254" s="9">
        <v>0</v>
      </c>
      <c r="K254" s="9">
        <v>0</v>
      </c>
    </row>
    <row r="255" spans="1:11" s="4" customFormat="1" ht="14.25" customHeight="1">
      <c r="A255" s="76"/>
      <c r="B255" s="76"/>
      <c r="C255" s="10">
        <v>4430</v>
      </c>
      <c r="D255" s="8" t="s">
        <v>95</v>
      </c>
      <c r="E255" s="9">
        <v>1000</v>
      </c>
      <c r="F255" s="9">
        <v>475</v>
      </c>
      <c r="G255" s="37">
        <f t="shared" si="3"/>
        <v>0.475</v>
      </c>
      <c r="H255" s="9">
        <v>1000</v>
      </c>
      <c r="I255" s="9">
        <v>475</v>
      </c>
      <c r="J255" s="9">
        <v>0</v>
      </c>
      <c r="K255" s="9">
        <v>0</v>
      </c>
    </row>
    <row r="256" spans="1:11" s="4" customFormat="1" ht="24.75" customHeight="1">
      <c r="A256" s="77"/>
      <c r="B256" s="77"/>
      <c r="C256" s="10">
        <v>4440</v>
      </c>
      <c r="D256" s="8" t="s">
        <v>112</v>
      </c>
      <c r="E256" s="9">
        <v>10028</v>
      </c>
      <c r="F256" s="9">
        <v>7521</v>
      </c>
      <c r="G256" s="68">
        <f t="shared" si="3"/>
        <v>0.75</v>
      </c>
      <c r="H256" s="9">
        <v>10028</v>
      </c>
      <c r="I256" s="9">
        <v>7521</v>
      </c>
      <c r="J256" s="9">
        <v>0</v>
      </c>
      <c r="K256" s="9">
        <v>0</v>
      </c>
    </row>
    <row r="257" spans="1:11" s="4" customFormat="1" ht="24.75" customHeight="1">
      <c r="A257" s="77"/>
      <c r="B257" s="78"/>
      <c r="C257" s="10">
        <v>4700</v>
      </c>
      <c r="D257" s="8" t="s">
        <v>124</v>
      </c>
      <c r="E257" s="9">
        <v>2000</v>
      </c>
      <c r="F257" s="9">
        <v>540</v>
      </c>
      <c r="G257" s="37">
        <f t="shared" si="3"/>
        <v>0.27</v>
      </c>
      <c r="H257" s="9">
        <v>2000</v>
      </c>
      <c r="I257" s="9">
        <v>540</v>
      </c>
      <c r="J257" s="9">
        <v>0</v>
      </c>
      <c r="K257" s="9">
        <v>0</v>
      </c>
    </row>
    <row r="258" spans="1:11" s="4" customFormat="1" ht="13.5" customHeight="1">
      <c r="A258" s="77"/>
      <c r="B258" s="76">
        <v>80146</v>
      </c>
      <c r="C258" s="50"/>
      <c r="D258" s="40" t="s">
        <v>55</v>
      </c>
      <c r="E258" s="41">
        <f>E259+E260+E261+E262</f>
        <v>147667</v>
      </c>
      <c r="F258" s="41">
        <f>F259+F260+F261+F262</f>
        <v>55607.490000000005</v>
      </c>
      <c r="G258" s="68">
        <f t="shared" si="3"/>
        <v>0.37657357432601735</v>
      </c>
      <c r="H258" s="41">
        <f>H259+H260+H261+H262</f>
        <v>147667</v>
      </c>
      <c r="I258" s="41">
        <f>I259+I260+I261+I262</f>
        <v>55607.490000000005</v>
      </c>
      <c r="J258" s="41">
        <v>0</v>
      </c>
      <c r="K258" s="41">
        <v>0</v>
      </c>
    </row>
    <row r="259" spans="1:11" s="4" customFormat="1" ht="13.5" customHeight="1">
      <c r="A259" s="77"/>
      <c r="B259" s="77"/>
      <c r="C259" s="10">
        <v>4210</v>
      </c>
      <c r="D259" s="10" t="s">
        <v>111</v>
      </c>
      <c r="E259" s="9">
        <v>11137</v>
      </c>
      <c r="F259" s="9">
        <v>2192.86</v>
      </c>
      <c r="G259" s="37">
        <f t="shared" si="3"/>
        <v>0.1968986262009518</v>
      </c>
      <c r="H259" s="9">
        <v>11137</v>
      </c>
      <c r="I259" s="9">
        <v>2192.86</v>
      </c>
      <c r="J259" s="9">
        <v>0</v>
      </c>
      <c r="K259" s="9">
        <v>0</v>
      </c>
    </row>
    <row r="260" spans="1:11" s="4" customFormat="1" ht="25.5" customHeight="1">
      <c r="A260" s="77"/>
      <c r="B260" s="77"/>
      <c r="C260" s="10">
        <v>4240</v>
      </c>
      <c r="D260" s="8" t="s">
        <v>130</v>
      </c>
      <c r="E260" s="9">
        <v>3336</v>
      </c>
      <c r="F260" s="9">
        <v>0</v>
      </c>
      <c r="G260" s="68">
        <f t="shared" si="3"/>
        <v>0</v>
      </c>
      <c r="H260" s="9">
        <v>3336</v>
      </c>
      <c r="I260" s="9">
        <v>0</v>
      </c>
      <c r="J260" s="9">
        <v>0</v>
      </c>
      <c r="K260" s="9">
        <v>0</v>
      </c>
    </row>
    <row r="261" spans="1:11" s="4" customFormat="1" ht="13.5" customHeight="1">
      <c r="A261" s="77"/>
      <c r="B261" s="77"/>
      <c r="C261" s="10">
        <v>4300</v>
      </c>
      <c r="D261" s="10" t="s">
        <v>91</v>
      </c>
      <c r="E261" s="9">
        <v>125475</v>
      </c>
      <c r="F261" s="9">
        <v>50400.3</v>
      </c>
      <c r="G261" s="37">
        <f t="shared" si="3"/>
        <v>0.4016760310818888</v>
      </c>
      <c r="H261" s="9">
        <v>125475</v>
      </c>
      <c r="I261" s="9">
        <v>50400.3</v>
      </c>
      <c r="J261" s="9">
        <v>0</v>
      </c>
      <c r="K261" s="9">
        <v>0</v>
      </c>
    </row>
    <row r="262" spans="1:11" s="4" customFormat="1" ht="13.5" customHeight="1">
      <c r="A262" s="77"/>
      <c r="B262" s="78"/>
      <c r="C262" s="10">
        <v>4410</v>
      </c>
      <c r="D262" s="8" t="s">
        <v>115</v>
      </c>
      <c r="E262" s="9">
        <v>7719</v>
      </c>
      <c r="F262" s="9">
        <v>3014.33</v>
      </c>
      <c r="G262" s="37">
        <f t="shared" si="3"/>
        <v>0.39050783780282416</v>
      </c>
      <c r="H262" s="9">
        <v>7719</v>
      </c>
      <c r="I262" s="9">
        <v>3014.33</v>
      </c>
      <c r="J262" s="9">
        <v>0</v>
      </c>
      <c r="K262" s="9">
        <v>0</v>
      </c>
    </row>
    <row r="263" spans="1:11" s="6" customFormat="1" ht="13.5" customHeight="1">
      <c r="A263" s="77"/>
      <c r="B263" s="76">
        <v>80195</v>
      </c>
      <c r="C263" s="50"/>
      <c r="D263" s="29" t="s">
        <v>8</v>
      </c>
      <c r="E263" s="41">
        <f>E264+E265+E266+E267+E268</f>
        <v>480623.81</v>
      </c>
      <c r="F263" s="41">
        <f>F264+F265+F266+F267+F268</f>
        <v>227003.21</v>
      </c>
      <c r="G263" s="68">
        <f t="shared" si="3"/>
        <v>0.4723095387221869</v>
      </c>
      <c r="H263" s="41">
        <f>H264+H265+H266+H267+H268</f>
        <v>480623.81</v>
      </c>
      <c r="I263" s="41">
        <f>I264+I265+I266+I267+I268</f>
        <v>227003.21</v>
      </c>
      <c r="J263" s="41">
        <v>0</v>
      </c>
      <c r="K263" s="41">
        <v>0</v>
      </c>
    </row>
    <row r="264" spans="1:11" s="6" customFormat="1" ht="14.25" customHeight="1">
      <c r="A264" s="77"/>
      <c r="B264" s="77"/>
      <c r="C264" s="10">
        <v>4170</v>
      </c>
      <c r="D264" s="10" t="s">
        <v>105</v>
      </c>
      <c r="E264" s="9">
        <v>10000</v>
      </c>
      <c r="F264" s="9">
        <v>6860</v>
      </c>
      <c r="G264" s="37">
        <f aca="true" t="shared" si="4" ref="G264:G327">F264/E264</f>
        <v>0.686</v>
      </c>
      <c r="H264" s="9">
        <v>10000</v>
      </c>
      <c r="I264" s="9">
        <v>6860</v>
      </c>
      <c r="J264" s="9">
        <v>0</v>
      </c>
      <c r="K264" s="9">
        <v>0</v>
      </c>
    </row>
    <row r="265" spans="1:11" s="6" customFormat="1" ht="12" customHeight="1">
      <c r="A265" s="77"/>
      <c r="B265" s="77"/>
      <c r="C265" s="10">
        <v>4210</v>
      </c>
      <c r="D265" s="10" t="s">
        <v>111</v>
      </c>
      <c r="E265" s="9">
        <v>8500</v>
      </c>
      <c r="F265" s="9">
        <v>5500</v>
      </c>
      <c r="G265" s="68">
        <f t="shared" si="4"/>
        <v>0.6470588235294118</v>
      </c>
      <c r="H265" s="9">
        <v>8500</v>
      </c>
      <c r="I265" s="9">
        <v>5500</v>
      </c>
      <c r="J265" s="9">
        <v>0</v>
      </c>
      <c r="K265" s="9">
        <v>0</v>
      </c>
    </row>
    <row r="266" spans="1:11" s="6" customFormat="1" ht="12" customHeight="1">
      <c r="A266" s="77"/>
      <c r="B266" s="77"/>
      <c r="C266" s="10">
        <v>4300</v>
      </c>
      <c r="D266" s="10" t="s">
        <v>91</v>
      </c>
      <c r="E266" s="9">
        <v>234088.81</v>
      </c>
      <c r="F266" s="9">
        <v>45113.21</v>
      </c>
      <c r="G266" s="37">
        <f t="shared" si="4"/>
        <v>0.19271835334632184</v>
      </c>
      <c r="H266" s="9">
        <v>234088.81</v>
      </c>
      <c r="I266" s="9">
        <v>45113.21</v>
      </c>
      <c r="J266" s="9">
        <v>0</v>
      </c>
      <c r="K266" s="9">
        <v>0</v>
      </c>
    </row>
    <row r="267" spans="1:11" s="6" customFormat="1" ht="12" customHeight="1">
      <c r="A267" s="77"/>
      <c r="B267" s="77"/>
      <c r="C267" s="10">
        <v>4420</v>
      </c>
      <c r="D267" s="8" t="s">
        <v>116</v>
      </c>
      <c r="E267" s="9">
        <v>2000</v>
      </c>
      <c r="F267" s="9">
        <v>0</v>
      </c>
      <c r="G267" s="68">
        <f t="shared" si="4"/>
        <v>0</v>
      </c>
      <c r="H267" s="9">
        <v>2000</v>
      </c>
      <c r="I267" s="9">
        <v>0</v>
      </c>
      <c r="J267" s="9">
        <v>0</v>
      </c>
      <c r="K267" s="9">
        <v>0</v>
      </c>
    </row>
    <row r="268" spans="1:11" s="6" customFormat="1" ht="24.75" customHeight="1">
      <c r="A268" s="78"/>
      <c r="B268" s="78"/>
      <c r="C268" s="10">
        <v>4440</v>
      </c>
      <c r="D268" s="8" t="s">
        <v>112</v>
      </c>
      <c r="E268" s="9">
        <v>226035</v>
      </c>
      <c r="F268" s="9">
        <v>169530</v>
      </c>
      <c r="G268" s="37">
        <f t="shared" si="4"/>
        <v>0.7500165903510518</v>
      </c>
      <c r="H268" s="9">
        <v>226035</v>
      </c>
      <c r="I268" s="9">
        <v>169530</v>
      </c>
      <c r="J268" s="9">
        <v>0</v>
      </c>
      <c r="K268" s="9">
        <v>0</v>
      </c>
    </row>
    <row r="269" spans="1:11" ht="12.75" customHeight="1">
      <c r="A269" s="85">
        <v>803</v>
      </c>
      <c r="B269" s="20"/>
      <c r="C269" s="20"/>
      <c r="D269" s="31" t="s">
        <v>36</v>
      </c>
      <c r="E269" s="25">
        <f>E270</f>
        <v>100000</v>
      </c>
      <c r="F269" s="25">
        <f>F270</f>
        <v>0</v>
      </c>
      <c r="G269" s="68">
        <f t="shared" si="4"/>
        <v>0</v>
      </c>
      <c r="H269" s="25">
        <f>H270</f>
        <v>100000</v>
      </c>
      <c r="I269" s="25">
        <f>I270</f>
        <v>0</v>
      </c>
      <c r="J269" s="25">
        <v>0</v>
      </c>
      <c r="K269" s="25">
        <v>0</v>
      </c>
    </row>
    <row r="270" spans="1:11" s="4" customFormat="1" ht="15" customHeight="1">
      <c r="A270" s="86"/>
      <c r="B270" s="50">
        <v>80395</v>
      </c>
      <c r="C270" s="50"/>
      <c r="D270" s="29" t="s">
        <v>8</v>
      </c>
      <c r="E270" s="41">
        <f>E271</f>
        <v>100000</v>
      </c>
      <c r="F270" s="41">
        <v>0</v>
      </c>
      <c r="G270" s="37">
        <f t="shared" si="4"/>
        <v>0</v>
      </c>
      <c r="H270" s="41">
        <f>H271</f>
        <v>100000</v>
      </c>
      <c r="I270" s="41">
        <v>0</v>
      </c>
      <c r="J270" s="41">
        <v>0</v>
      </c>
      <c r="K270" s="41">
        <v>0</v>
      </c>
    </row>
    <row r="271" spans="1:11" s="4" customFormat="1" ht="36.75" customHeight="1">
      <c r="A271" s="87"/>
      <c r="B271" s="10"/>
      <c r="C271" s="10">
        <v>2800</v>
      </c>
      <c r="D271" s="13" t="s">
        <v>132</v>
      </c>
      <c r="E271" s="9">
        <v>100000</v>
      </c>
      <c r="F271" s="9">
        <v>0</v>
      </c>
      <c r="G271" s="68">
        <f t="shared" si="4"/>
        <v>0</v>
      </c>
      <c r="H271" s="9">
        <v>100000</v>
      </c>
      <c r="I271" s="9">
        <v>0</v>
      </c>
      <c r="J271" s="9">
        <v>0</v>
      </c>
      <c r="K271" s="9">
        <v>0</v>
      </c>
    </row>
    <row r="272" spans="1:11" ht="14.25" customHeight="1">
      <c r="A272" s="85">
        <v>851</v>
      </c>
      <c r="B272" s="20"/>
      <c r="C272" s="20"/>
      <c r="D272" s="32" t="s">
        <v>37</v>
      </c>
      <c r="E272" s="25">
        <f>E273+E279+N288</f>
        <v>523050.1</v>
      </c>
      <c r="F272" s="25">
        <f>F273+F279</f>
        <v>282889.52999999997</v>
      </c>
      <c r="G272" s="37">
        <f t="shared" si="4"/>
        <v>0.5408459533799916</v>
      </c>
      <c r="H272" s="25">
        <f>H273+H279+Q288</f>
        <v>523050.1</v>
      </c>
      <c r="I272" s="25">
        <f>I273+I279</f>
        <v>282889.52999999997</v>
      </c>
      <c r="J272" s="25">
        <v>0</v>
      </c>
      <c r="K272" s="25">
        <v>0</v>
      </c>
    </row>
    <row r="273" spans="1:11" s="4" customFormat="1" ht="12.75">
      <c r="A273" s="86"/>
      <c r="B273" s="76">
        <v>85153</v>
      </c>
      <c r="C273" s="50"/>
      <c r="D273" s="58" t="s">
        <v>64</v>
      </c>
      <c r="E273" s="41">
        <f>E274+E275+E276+E277+E278</f>
        <v>30730</v>
      </c>
      <c r="F273" s="41">
        <f>F274+F275+F276+F277+F278</f>
        <v>22474.92</v>
      </c>
      <c r="G273" s="68">
        <f t="shared" si="4"/>
        <v>0.7313673934266188</v>
      </c>
      <c r="H273" s="41">
        <f>H274+H275+H276+H277+H278</f>
        <v>30730</v>
      </c>
      <c r="I273" s="41">
        <f>I274+I275+I276+I277+I278</f>
        <v>22474.92</v>
      </c>
      <c r="J273" s="41">
        <v>0</v>
      </c>
      <c r="K273" s="41">
        <v>0</v>
      </c>
    </row>
    <row r="274" spans="1:11" s="4" customFormat="1" ht="12.75">
      <c r="A274" s="86"/>
      <c r="B274" s="77"/>
      <c r="C274" s="10">
        <v>4010</v>
      </c>
      <c r="D274" s="10" t="s">
        <v>107</v>
      </c>
      <c r="E274" s="9">
        <v>12435</v>
      </c>
      <c r="F274" s="9">
        <v>6359.22</v>
      </c>
      <c r="G274" s="37">
        <f t="shared" si="4"/>
        <v>0.5113968636911942</v>
      </c>
      <c r="H274" s="9">
        <v>12435</v>
      </c>
      <c r="I274" s="9">
        <v>6359.22</v>
      </c>
      <c r="J274" s="9">
        <v>0</v>
      </c>
      <c r="K274" s="9">
        <v>0</v>
      </c>
    </row>
    <row r="275" spans="1:11" s="4" customFormat="1" ht="12.75">
      <c r="A275" s="86"/>
      <c r="B275" s="77"/>
      <c r="C275" s="10">
        <v>4110</v>
      </c>
      <c r="D275" s="10" t="s">
        <v>109</v>
      </c>
      <c r="E275" s="9">
        <v>1990</v>
      </c>
      <c r="F275" s="9">
        <v>1000.34</v>
      </c>
      <c r="G275" s="68">
        <f t="shared" si="4"/>
        <v>0.5026834170854272</v>
      </c>
      <c r="H275" s="9">
        <v>1990</v>
      </c>
      <c r="I275" s="9">
        <v>1000.34</v>
      </c>
      <c r="J275" s="9">
        <v>0</v>
      </c>
      <c r="K275" s="9">
        <v>0</v>
      </c>
    </row>
    <row r="276" spans="1:11" s="4" customFormat="1" ht="12.75">
      <c r="A276" s="86"/>
      <c r="B276" s="77"/>
      <c r="C276" s="10">
        <v>4120</v>
      </c>
      <c r="D276" s="10" t="s">
        <v>110</v>
      </c>
      <c r="E276" s="9">
        <v>305</v>
      </c>
      <c r="F276" s="9">
        <v>155.82</v>
      </c>
      <c r="G276" s="37">
        <f t="shared" si="4"/>
        <v>0.5108852459016393</v>
      </c>
      <c r="H276" s="9">
        <v>305</v>
      </c>
      <c r="I276" s="9">
        <v>155.82</v>
      </c>
      <c r="J276" s="9">
        <v>0</v>
      </c>
      <c r="K276" s="9">
        <v>0</v>
      </c>
    </row>
    <row r="277" spans="1:11" s="4" customFormat="1" ht="12.75">
      <c r="A277" s="86"/>
      <c r="B277" s="77"/>
      <c r="C277" s="10">
        <v>4210</v>
      </c>
      <c r="D277" s="10" t="s">
        <v>111</v>
      </c>
      <c r="E277" s="9">
        <v>1000</v>
      </c>
      <c r="F277" s="9">
        <v>347.16</v>
      </c>
      <c r="G277" s="68">
        <f t="shared" si="4"/>
        <v>0.34716</v>
      </c>
      <c r="H277" s="9">
        <v>1000</v>
      </c>
      <c r="I277" s="9">
        <v>347.16</v>
      </c>
      <c r="J277" s="9">
        <v>0</v>
      </c>
      <c r="K277" s="9">
        <v>0</v>
      </c>
    </row>
    <row r="278" spans="1:11" s="4" customFormat="1" ht="12.75">
      <c r="A278" s="87"/>
      <c r="B278" s="78"/>
      <c r="C278" s="10">
        <v>4300</v>
      </c>
      <c r="D278" s="10" t="s">
        <v>91</v>
      </c>
      <c r="E278" s="9">
        <v>15000</v>
      </c>
      <c r="F278" s="9">
        <v>14612.38</v>
      </c>
      <c r="G278" s="37">
        <f t="shared" si="4"/>
        <v>0.9741586666666666</v>
      </c>
      <c r="H278" s="9">
        <v>15000</v>
      </c>
      <c r="I278" s="9">
        <v>14612.38</v>
      </c>
      <c r="J278" s="9">
        <v>0</v>
      </c>
      <c r="K278" s="9">
        <v>0</v>
      </c>
    </row>
    <row r="279" spans="1:11" s="4" customFormat="1" ht="13.5" customHeight="1">
      <c r="A279" s="76"/>
      <c r="B279" s="77">
        <v>85154</v>
      </c>
      <c r="C279" s="50"/>
      <c r="D279" s="40" t="s">
        <v>38</v>
      </c>
      <c r="E279" s="41">
        <f>E280+E281+E282+E283+E284+E285+E286+E287+E288+E289+E290+E291+E292+E293+E294</f>
        <v>492320.1</v>
      </c>
      <c r="F279" s="41">
        <f>F280+F281+F282+F283+F284+F285+F286+F287+F288+F289+F290+F291+F292+F293+F294</f>
        <v>260414.60999999996</v>
      </c>
      <c r="G279" s="37">
        <f t="shared" si="4"/>
        <v>0.5289538452726184</v>
      </c>
      <c r="H279" s="41">
        <f>H280+H281+H282+H283+H284+H285+H286+H287+H288+H289+H290+H291+H292+H293+H294</f>
        <v>492320.1</v>
      </c>
      <c r="I279" s="41">
        <f>I280+I281+I282+I283+I284+I285+I286+I287+I288+I289+I290+I291+I292+I293+I294</f>
        <v>260414.60999999996</v>
      </c>
      <c r="J279" s="41">
        <v>0</v>
      </c>
      <c r="K279" s="41">
        <v>0</v>
      </c>
    </row>
    <row r="280" spans="1:11" s="4" customFormat="1" ht="63.75" customHeight="1">
      <c r="A280" s="77"/>
      <c r="B280" s="77"/>
      <c r="C280" s="10">
        <v>2830</v>
      </c>
      <c r="D280" s="8" t="s">
        <v>133</v>
      </c>
      <c r="E280" s="9">
        <v>10000</v>
      </c>
      <c r="F280" s="9">
        <v>0</v>
      </c>
      <c r="G280" s="68">
        <f t="shared" si="4"/>
        <v>0</v>
      </c>
      <c r="H280" s="9">
        <v>10000</v>
      </c>
      <c r="I280" s="9">
        <v>0</v>
      </c>
      <c r="J280" s="9">
        <v>0</v>
      </c>
      <c r="K280" s="9">
        <v>0</v>
      </c>
    </row>
    <row r="281" spans="1:11" s="4" customFormat="1" ht="13.5" customHeight="1">
      <c r="A281" s="77"/>
      <c r="B281" s="77"/>
      <c r="C281" s="10">
        <v>3030</v>
      </c>
      <c r="D281" s="10" t="s">
        <v>113</v>
      </c>
      <c r="E281" s="9">
        <v>15000</v>
      </c>
      <c r="F281" s="9">
        <v>1977.53</v>
      </c>
      <c r="G281" s="37">
        <f t="shared" si="4"/>
        <v>0.13183533333333333</v>
      </c>
      <c r="H281" s="9">
        <v>15000</v>
      </c>
      <c r="I281" s="9">
        <v>1977.53</v>
      </c>
      <c r="J281" s="9">
        <v>0</v>
      </c>
      <c r="K281" s="9">
        <v>0</v>
      </c>
    </row>
    <row r="282" spans="1:11" s="4" customFormat="1" ht="13.5" customHeight="1">
      <c r="A282" s="77"/>
      <c r="B282" s="77"/>
      <c r="C282" s="10">
        <v>4010</v>
      </c>
      <c r="D282" s="10" t="s">
        <v>107</v>
      </c>
      <c r="E282" s="9">
        <v>62443</v>
      </c>
      <c r="F282" s="9">
        <v>32749.57</v>
      </c>
      <c r="G282" s="68">
        <f t="shared" si="4"/>
        <v>0.5244714379514117</v>
      </c>
      <c r="H282" s="9">
        <v>62443</v>
      </c>
      <c r="I282" s="9">
        <v>32749.57</v>
      </c>
      <c r="J282" s="9">
        <v>0</v>
      </c>
      <c r="K282" s="9">
        <v>0</v>
      </c>
    </row>
    <row r="283" spans="1:11" s="4" customFormat="1" ht="13.5" customHeight="1">
      <c r="A283" s="77"/>
      <c r="B283" s="77"/>
      <c r="C283" s="10">
        <v>4040</v>
      </c>
      <c r="D283" s="10" t="s">
        <v>108</v>
      </c>
      <c r="E283" s="9">
        <v>5684</v>
      </c>
      <c r="F283" s="9">
        <v>5684</v>
      </c>
      <c r="G283" s="37">
        <f t="shared" si="4"/>
        <v>1</v>
      </c>
      <c r="H283" s="9">
        <v>5684</v>
      </c>
      <c r="I283" s="9">
        <v>5684</v>
      </c>
      <c r="J283" s="9">
        <v>0</v>
      </c>
      <c r="K283" s="9">
        <v>0</v>
      </c>
    </row>
    <row r="284" spans="1:11" s="4" customFormat="1" ht="13.5" customHeight="1">
      <c r="A284" s="77"/>
      <c r="B284" s="77"/>
      <c r="C284" s="10">
        <v>4110</v>
      </c>
      <c r="D284" s="10" t="s">
        <v>109</v>
      </c>
      <c r="E284" s="9">
        <v>22507</v>
      </c>
      <c r="F284" s="9">
        <v>10205.36</v>
      </c>
      <c r="G284" s="68">
        <f t="shared" si="4"/>
        <v>0.45343048829253124</v>
      </c>
      <c r="H284" s="9">
        <v>22507</v>
      </c>
      <c r="I284" s="9">
        <v>10205.36</v>
      </c>
      <c r="J284" s="9">
        <v>0</v>
      </c>
      <c r="K284" s="9">
        <v>0</v>
      </c>
    </row>
    <row r="285" spans="1:11" s="4" customFormat="1" ht="13.5" customHeight="1">
      <c r="A285" s="77"/>
      <c r="B285" s="77"/>
      <c r="C285" s="10">
        <v>4120</v>
      </c>
      <c r="D285" s="10" t="s">
        <v>110</v>
      </c>
      <c r="E285" s="9">
        <v>3534</v>
      </c>
      <c r="F285" s="9">
        <v>1530.72</v>
      </c>
      <c r="G285" s="37">
        <f t="shared" si="4"/>
        <v>0.4331409168081494</v>
      </c>
      <c r="H285" s="9">
        <v>3534</v>
      </c>
      <c r="I285" s="9">
        <v>1530.72</v>
      </c>
      <c r="J285" s="9">
        <v>0</v>
      </c>
      <c r="K285" s="9">
        <v>0</v>
      </c>
    </row>
    <row r="286" spans="1:11" s="4" customFormat="1" ht="13.5" customHeight="1">
      <c r="A286" s="77"/>
      <c r="B286" s="77"/>
      <c r="C286" s="10">
        <v>4170</v>
      </c>
      <c r="D286" s="10" t="s">
        <v>105</v>
      </c>
      <c r="E286" s="9">
        <v>119629</v>
      </c>
      <c r="F286" s="9">
        <v>65879.9</v>
      </c>
      <c r="G286" s="68">
        <f t="shared" si="4"/>
        <v>0.5507017529194426</v>
      </c>
      <c r="H286" s="9">
        <v>119629</v>
      </c>
      <c r="I286" s="9">
        <v>65879.9</v>
      </c>
      <c r="J286" s="9">
        <v>0</v>
      </c>
      <c r="K286" s="9">
        <v>0</v>
      </c>
    </row>
    <row r="287" spans="1:11" s="4" customFormat="1" ht="13.5" customHeight="1">
      <c r="A287" s="77"/>
      <c r="B287" s="77"/>
      <c r="C287" s="10">
        <v>4210</v>
      </c>
      <c r="D287" s="10" t="s">
        <v>111</v>
      </c>
      <c r="E287" s="9">
        <v>65500</v>
      </c>
      <c r="F287" s="9">
        <v>52238.48</v>
      </c>
      <c r="G287" s="37">
        <f t="shared" si="4"/>
        <v>0.7975340458015268</v>
      </c>
      <c r="H287" s="9">
        <v>65500</v>
      </c>
      <c r="I287" s="9">
        <v>52238.48</v>
      </c>
      <c r="J287" s="9">
        <v>0</v>
      </c>
      <c r="K287" s="9">
        <v>0</v>
      </c>
    </row>
    <row r="288" spans="1:11" s="4" customFormat="1" ht="26.25" customHeight="1">
      <c r="A288" s="77"/>
      <c r="B288" s="77"/>
      <c r="C288" s="10">
        <v>4240</v>
      </c>
      <c r="D288" s="8" t="s">
        <v>130</v>
      </c>
      <c r="E288" s="9">
        <v>1000</v>
      </c>
      <c r="F288" s="9">
        <v>129</v>
      </c>
      <c r="G288" s="37">
        <f t="shared" si="4"/>
        <v>0.129</v>
      </c>
      <c r="H288" s="9">
        <v>1000</v>
      </c>
      <c r="I288" s="9">
        <v>129</v>
      </c>
      <c r="J288" s="9">
        <v>0</v>
      </c>
      <c r="K288" s="9">
        <v>0</v>
      </c>
    </row>
    <row r="289" spans="1:11" s="4" customFormat="1" ht="13.5" customHeight="1">
      <c r="A289" s="77"/>
      <c r="B289" s="77"/>
      <c r="C289" s="10">
        <v>4260</v>
      </c>
      <c r="D289" s="10" t="s">
        <v>118</v>
      </c>
      <c r="E289" s="9">
        <v>10000</v>
      </c>
      <c r="F289" s="9">
        <v>2962.33</v>
      </c>
      <c r="G289" s="68">
        <f t="shared" si="4"/>
        <v>0.29623299999999997</v>
      </c>
      <c r="H289" s="9">
        <v>10000</v>
      </c>
      <c r="I289" s="9">
        <v>2962.33</v>
      </c>
      <c r="J289" s="9">
        <v>0</v>
      </c>
      <c r="K289" s="9">
        <v>0</v>
      </c>
    </row>
    <row r="290" spans="1:11" s="4" customFormat="1" ht="13.5" customHeight="1">
      <c r="A290" s="77"/>
      <c r="B290" s="77"/>
      <c r="C290" s="10">
        <v>4300</v>
      </c>
      <c r="D290" s="10" t="s">
        <v>91</v>
      </c>
      <c r="E290" s="9">
        <v>157273.1</v>
      </c>
      <c r="F290" s="9">
        <v>74190.76</v>
      </c>
      <c r="G290" s="37">
        <f t="shared" si="4"/>
        <v>0.47173203809170156</v>
      </c>
      <c r="H290" s="9">
        <v>157273.1</v>
      </c>
      <c r="I290" s="9">
        <v>74190.76</v>
      </c>
      <c r="J290" s="9">
        <v>0</v>
      </c>
      <c r="K290" s="9">
        <v>0</v>
      </c>
    </row>
    <row r="291" spans="1:11" s="4" customFormat="1" ht="39" customHeight="1">
      <c r="A291" s="77"/>
      <c r="B291" s="77"/>
      <c r="C291" s="10">
        <v>4370</v>
      </c>
      <c r="D291" s="8" t="s">
        <v>121</v>
      </c>
      <c r="E291" s="9">
        <v>2000</v>
      </c>
      <c r="F291" s="9">
        <v>310.02</v>
      </c>
      <c r="G291" s="68">
        <f t="shared" si="4"/>
        <v>0.15500999999999998</v>
      </c>
      <c r="H291" s="9">
        <v>2000</v>
      </c>
      <c r="I291" s="9">
        <v>310.02</v>
      </c>
      <c r="J291" s="9">
        <v>0</v>
      </c>
      <c r="K291" s="9">
        <v>0</v>
      </c>
    </row>
    <row r="292" spans="1:11" s="4" customFormat="1" ht="15" customHeight="1">
      <c r="A292" s="77"/>
      <c r="B292" s="77"/>
      <c r="C292" s="10">
        <v>4410</v>
      </c>
      <c r="D292" s="8" t="s">
        <v>115</v>
      </c>
      <c r="E292" s="9">
        <v>2000</v>
      </c>
      <c r="F292" s="9">
        <v>421</v>
      </c>
      <c r="G292" s="37">
        <f t="shared" si="4"/>
        <v>0.2105</v>
      </c>
      <c r="H292" s="9">
        <v>2000</v>
      </c>
      <c r="I292" s="9">
        <v>421</v>
      </c>
      <c r="J292" s="9">
        <v>0</v>
      </c>
      <c r="K292" s="9">
        <v>0</v>
      </c>
    </row>
    <row r="293" spans="1:11" s="4" customFormat="1" ht="15" customHeight="1">
      <c r="A293" s="77"/>
      <c r="B293" s="77"/>
      <c r="C293" s="10">
        <v>4430</v>
      </c>
      <c r="D293" s="8" t="s">
        <v>95</v>
      </c>
      <c r="E293" s="9">
        <v>750</v>
      </c>
      <c r="F293" s="9">
        <v>361</v>
      </c>
      <c r="G293" s="68">
        <f t="shared" si="4"/>
        <v>0.48133333333333334</v>
      </c>
      <c r="H293" s="9">
        <v>750</v>
      </c>
      <c r="I293" s="9">
        <v>361</v>
      </c>
      <c r="J293" s="9">
        <v>0</v>
      </c>
      <c r="K293" s="9">
        <v>0</v>
      </c>
    </row>
    <row r="294" spans="1:11" s="4" customFormat="1" ht="27" customHeight="1">
      <c r="A294" s="78"/>
      <c r="B294" s="78"/>
      <c r="C294" s="10">
        <v>4700</v>
      </c>
      <c r="D294" s="8" t="s">
        <v>124</v>
      </c>
      <c r="E294" s="9">
        <v>15000</v>
      </c>
      <c r="F294" s="9">
        <v>11774.94</v>
      </c>
      <c r="G294" s="37">
        <f t="shared" si="4"/>
        <v>0.784996</v>
      </c>
      <c r="H294" s="9">
        <v>15000</v>
      </c>
      <c r="I294" s="9">
        <v>11774.94</v>
      </c>
      <c r="J294" s="9">
        <v>0</v>
      </c>
      <c r="K294" s="9">
        <v>0</v>
      </c>
    </row>
    <row r="295" spans="1:11" ht="13.5" customHeight="1">
      <c r="A295" s="85">
        <v>852</v>
      </c>
      <c r="B295" s="20"/>
      <c r="C295" s="20"/>
      <c r="D295" s="32" t="s">
        <v>62</v>
      </c>
      <c r="E295" s="25">
        <f>E296+E298+E304+E314+E316+E319+E321+E323+E341+E343+E349+E370</f>
        <v>14779646.39</v>
      </c>
      <c r="F295" s="25">
        <f>F296+F298+F304+F314+F316+F319+F321+F323+F341+F343+F349+F370</f>
        <v>7632217.400000001</v>
      </c>
      <c r="G295" s="68">
        <f t="shared" si="4"/>
        <v>0.5164005415693846</v>
      </c>
      <c r="H295" s="25">
        <f>H296+H298+H304+H314+H316+H319+H321+H323+H341+H343+H349+H370</f>
        <v>14779646.39</v>
      </c>
      <c r="I295" s="25">
        <f>I296+I298+I304+I314+I316+I319+I321+I323+I341+I343+I349+I370</f>
        <v>7632217.400000001</v>
      </c>
      <c r="J295" s="25">
        <v>0</v>
      </c>
      <c r="K295" s="25">
        <v>0</v>
      </c>
    </row>
    <row r="296" spans="1:11" s="4" customFormat="1" ht="12.75">
      <c r="A296" s="86"/>
      <c r="B296" s="76">
        <v>85202</v>
      </c>
      <c r="C296" s="50"/>
      <c r="D296" s="58" t="s">
        <v>65</v>
      </c>
      <c r="E296" s="41">
        <f>E297</f>
        <v>200000</v>
      </c>
      <c r="F296" s="41">
        <f>F297</f>
        <v>100373.57</v>
      </c>
      <c r="G296" s="37">
        <f t="shared" si="4"/>
        <v>0.50186785</v>
      </c>
      <c r="H296" s="41">
        <f>H297</f>
        <v>200000</v>
      </c>
      <c r="I296" s="41">
        <f>I297</f>
        <v>100373.57</v>
      </c>
      <c r="J296" s="41">
        <v>0</v>
      </c>
      <c r="K296" s="41">
        <v>0</v>
      </c>
    </row>
    <row r="297" spans="1:11" s="4" customFormat="1" ht="38.25">
      <c r="A297" s="87"/>
      <c r="B297" s="78"/>
      <c r="C297" s="10">
        <v>4330</v>
      </c>
      <c r="D297" s="13" t="s">
        <v>134</v>
      </c>
      <c r="E297" s="9">
        <v>200000</v>
      </c>
      <c r="F297" s="9">
        <v>100373.57</v>
      </c>
      <c r="G297" s="37">
        <f t="shared" si="4"/>
        <v>0.50186785</v>
      </c>
      <c r="H297" s="9">
        <v>200000</v>
      </c>
      <c r="I297" s="9">
        <v>100373.57</v>
      </c>
      <c r="J297" s="9">
        <v>0</v>
      </c>
      <c r="K297" s="9">
        <v>0</v>
      </c>
    </row>
    <row r="298" spans="1:11" s="4" customFormat="1" ht="25.5">
      <c r="A298" s="76"/>
      <c r="B298" s="77">
        <v>85205</v>
      </c>
      <c r="C298" s="50"/>
      <c r="D298" s="58" t="s">
        <v>135</v>
      </c>
      <c r="E298" s="41">
        <f>E299+E300+E301+E302+E303</f>
        <v>52197</v>
      </c>
      <c r="F298" s="41">
        <f>F299+F300+F301+F302+F303</f>
        <v>26751.82</v>
      </c>
      <c r="G298" s="37">
        <f t="shared" si="4"/>
        <v>0.5125164281472115</v>
      </c>
      <c r="H298" s="41">
        <f>H299+H300+H301+H302+H303</f>
        <v>52197</v>
      </c>
      <c r="I298" s="41">
        <f>I299+I300+I301+I302+I303</f>
        <v>26751.82</v>
      </c>
      <c r="J298" s="41">
        <v>0</v>
      </c>
      <c r="K298" s="41">
        <v>0</v>
      </c>
    </row>
    <row r="299" spans="1:11" s="4" customFormat="1" ht="12.75">
      <c r="A299" s="77"/>
      <c r="B299" s="77"/>
      <c r="C299" s="10">
        <v>4010</v>
      </c>
      <c r="D299" s="10" t="s">
        <v>107</v>
      </c>
      <c r="E299" s="9">
        <v>28025</v>
      </c>
      <c r="F299" s="9">
        <v>12465.06</v>
      </c>
      <c r="G299" s="68">
        <f t="shared" si="4"/>
        <v>0.4447835860838537</v>
      </c>
      <c r="H299" s="9">
        <v>28025</v>
      </c>
      <c r="I299" s="9">
        <v>12465.06</v>
      </c>
      <c r="J299" s="9">
        <v>0</v>
      </c>
      <c r="K299" s="9">
        <v>0</v>
      </c>
    </row>
    <row r="300" spans="1:11" s="4" customFormat="1" ht="12.75">
      <c r="A300" s="77"/>
      <c r="B300" s="77"/>
      <c r="C300" s="10">
        <v>4110</v>
      </c>
      <c r="D300" s="10" t="s">
        <v>109</v>
      </c>
      <c r="E300" s="9">
        <v>4485</v>
      </c>
      <c r="F300" s="9">
        <v>1960.77</v>
      </c>
      <c r="G300" s="37">
        <f t="shared" si="4"/>
        <v>0.4371839464882943</v>
      </c>
      <c r="H300" s="9">
        <v>4485</v>
      </c>
      <c r="I300" s="9">
        <v>1960.77</v>
      </c>
      <c r="J300" s="9">
        <v>0</v>
      </c>
      <c r="K300" s="9">
        <v>0</v>
      </c>
    </row>
    <row r="301" spans="1:11" s="4" customFormat="1" ht="12.75">
      <c r="A301" s="77"/>
      <c r="B301" s="77"/>
      <c r="C301" s="10">
        <v>4120</v>
      </c>
      <c r="D301" s="10" t="s">
        <v>110</v>
      </c>
      <c r="E301" s="9">
        <v>687</v>
      </c>
      <c r="F301" s="9">
        <v>305.37</v>
      </c>
      <c r="G301" s="68">
        <f t="shared" si="4"/>
        <v>0.4444978165938865</v>
      </c>
      <c r="H301" s="9">
        <v>687</v>
      </c>
      <c r="I301" s="9">
        <v>305.37</v>
      </c>
      <c r="J301" s="9">
        <v>0</v>
      </c>
      <c r="K301" s="9">
        <v>0</v>
      </c>
    </row>
    <row r="302" spans="1:11" s="4" customFormat="1" ht="12.75">
      <c r="A302" s="77"/>
      <c r="B302" s="77"/>
      <c r="C302" s="10">
        <v>4210</v>
      </c>
      <c r="D302" s="10" t="s">
        <v>111</v>
      </c>
      <c r="E302" s="9">
        <v>14000</v>
      </c>
      <c r="F302" s="9">
        <v>7661.32</v>
      </c>
      <c r="G302" s="37">
        <f t="shared" si="4"/>
        <v>0.5472371428571429</v>
      </c>
      <c r="H302" s="9">
        <v>14000</v>
      </c>
      <c r="I302" s="9">
        <v>7661.32</v>
      </c>
      <c r="J302" s="9">
        <v>0</v>
      </c>
      <c r="K302" s="9">
        <v>0</v>
      </c>
    </row>
    <row r="303" spans="1:11" s="4" customFormat="1" ht="12.75">
      <c r="A303" s="77"/>
      <c r="B303" s="78"/>
      <c r="C303" s="10">
        <v>4300</v>
      </c>
      <c r="D303" s="10" t="s">
        <v>91</v>
      </c>
      <c r="E303" s="9">
        <v>5000</v>
      </c>
      <c r="F303" s="9">
        <v>4359.3</v>
      </c>
      <c r="G303" s="68">
        <f t="shared" si="4"/>
        <v>0.8718600000000001</v>
      </c>
      <c r="H303" s="9">
        <v>5000</v>
      </c>
      <c r="I303" s="9">
        <v>4359.3</v>
      </c>
      <c r="J303" s="9">
        <v>0</v>
      </c>
      <c r="K303" s="9">
        <v>0</v>
      </c>
    </row>
    <row r="304" spans="1:11" s="4" customFormat="1" ht="51.75" customHeight="1">
      <c r="A304" s="77"/>
      <c r="B304" s="76">
        <v>85212</v>
      </c>
      <c r="C304" s="50"/>
      <c r="D304" s="40" t="s">
        <v>76</v>
      </c>
      <c r="E304" s="41">
        <f>E305+E306+E307+E308+E309+E310+E311+E312+E313</f>
        <v>8648000</v>
      </c>
      <c r="F304" s="41">
        <f>F305+F306+F307+F308+F309+F310+F311+F312+F313</f>
        <v>4468062</v>
      </c>
      <c r="G304" s="37">
        <f t="shared" si="4"/>
        <v>0.5166584181313598</v>
      </c>
      <c r="H304" s="41">
        <f>H305+H306+H307+H308+H309+H310+H311+H312+H313</f>
        <v>8648000</v>
      </c>
      <c r="I304" s="41">
        <f>I305+I306+I307+I308+I309+I310+I311+I312+I313</f>
        <v>4468062</v>
      </c>
      <c r="J304" s="41">
        <v>0</v>
      </c>
      <c r="K304" s="41">
        <v>0</v>
      </c>
    </row>
    <row r="305" spans="1:11" s="4" customFormat="1" ht="12" customHeight="1">
      <c r="A305" s="77"/>
      <c r="B305" s="77"/>
      <c r="C305" s="10">
        <v>3110</v>
      </c>
      <c r="D305" s="12" t="s">
        <v>136</v>
      </c>
      <c r="E305" s="16">
        <v>8395986</v>
      </c>
      <c r="F305" s="16">
        <v>4372309.78</v>
      </c>
      <c r="G305" s="68">
        <f t="shared" si="4"/>
        <v>0.5207619188502697</v>
      </c>
      <c r="H305" s="16">
        <v>8395986</v>
      </c>
      <c r="I305" s="16">
        <v>4372309.78</v>
      </c>
      <c r="J305" s="16">
        <v>0</v>
      </c>
      <c r="K305" s="16">
        <v>0</v>
      </c>
    </row>
    <row r="306" spans="1:11" s="4" customFormat="1" ht="14.25" customHeight="1">
      <c r="A306" s="77"/>
      <c r="B306" s="77"/>
      <c r="C306" s="10">
        <v>4010</v>
      </c>
      <c r="D306" s="10" t="s">
        <v>107</v>
      </c>
      <c r="E306" s="9">
        <v>136497</v>
      </c>
      <c r="F306" s="9">
        <v>59554.97</v>
      </c>
      <c r="G306" s="37">
        <f t="shared" si="4"/>
        <v>0.43630973574510795</v>
      </c>
      <c r="H306" s="9">
        <v>136497</v>
      </c>
      <c r="I306" s="9">
        <v>59554.97</v>
      </c>
      <c r="J306" s="9">
        <v>0</v>
      </c>
      <c r="K306" s="9">
        <v>0</v>
      </c>
    </row>
    <row r="307" spans="1:11" s="4" customFormat="1" ht="13.5" customHeight="1">
      <c r="A307" s="77"/>
      <c r="B307" s="77"/>
      <c r="C307" s="10">
        <v>4040</v>
      </c>
      <c r="D307" s="10" t="s">
        <v>108</v>
      </c>
      <c r="E307" s="9">
        <v>10441</v>
      </c>
      <c r="F307" s="9">
        <v>10433.73</v>
      </c>
      <c r="G307" s="68">
        <f t="shared" si="4"/>
        <v>0.999303706541519</v>
      </c>
      <c r="H307" s="9">
        <v>10441</v>
      </c>
      <c r="I307" s="9">
        <v>10433.73</v>
      </c>
      <c r="J307" s="9">
        <v>0</v>
      </c>
      <c r="K307" s="9">
        <v>0</v>
      </c>
    </row>
    <row r="308" spans="1:11" s="4" customFormat="1" ht="12.75" customHeight="1">
      <c r="A308" s="77"/>
      <c r="B308" s="77"/>
      <c r="C308" s="10">
        <v>4110</v>
      </c>
      <c r="D308" s="10" t="s">
        <v>109</v>
      </c>
      <c r="E308" s="9">
        <v>30023</v>
      </c>
      <c r="F308" s="9">
        <v>12454.16</v>
      </c>
      <c r="G308" s="37">
        <f t="shared" si="4"/>
        <v>0.4148206375112414</v>
      </c>
      <c r="H308" s="9">
        <v>30023</v>
      </c>
      <c r="I308" s="9">
        <v>12454.16</v>
      </c>
      <c r="J308" s="9">
        <v>0</v>
      </c>
      <c r="K308" s="9">
        <v>0</v>
      </c>
    </row>
    <row r="309" spans="1:11" s="4" customFormat="1" ht="14.25" customHeight="1">
      <c r="A309" s="77"/>
      <c r="B309" s="77"/>
      <c r="C309" s="10">
        <v>4120</v>
      </c>
      <c r="D309" s="10" t="s">
        <v>110</v>
      </c>
      <c r="E309" s="9">
        <v>4604</v>
      </c>
      <c r="F309" s="9">
        <v>1715.02</v>
      </c>
      <c r="G309" s="68">
        <f t="shared" si="4"/>
        <v>0.37250651607298</v>
      </c>
      <c r="H309" s="9">
        <v>4604</v>
      </c>
      <c r="I309" s="9">
        <v>1715.02</v>
      </c>
      <c r="J309" s="9">
        <v>0</v>
      </c>
      <c r="K309" s="9">
        <v>0</v>
      </c>
    </row>
    <row r="310" spans="1:11" s="4" customFormat="1" ht="14.25" customHeight="1">
      <c r="A310" s="77"/>
      <c r="B310" s="77"/>
      <c r="C310" s="10">
        <v>4170</v>
      </c>
      <c r="D310" s="10" t="s">
        <v>105</v>
      </c>
      <c r="E310" s="9">
        <v>40872</v>
      </c>
      <c r="F310" s="9">
        <v>735</v>
      </c>
      <c r="G310" s="37">
        <f t="shared" si="4"/>
        <v>0.017982971227246035</v>
      </c>
      <c r="H310" s="9">
        <v>40872</v>
      </c>
      <c r="I310" s="9">
        <v>735</v>
      </c>
      <c r="J310" s="9">
        <v>0</v>
      </c>
      <c r="K310" s="9">
        <v>0</v>
      </c>
    </row>
    <row r="311" spans="1:11" s="4" customFormat="1" ht="14.25" customHeight="1">
      <c r="A311" s="77"/>
      <c r="B311" s="77"/>
      <c r="C311" s="10">
        <v>4210</v>
      </c>
      <c r="D311" s="10" t="s">
        <v>111</v>
      </c>
      <c r="E311" s="9">
        <v>11577</v>
      </c>
      <c r="F311" s="9">
        <v>4177.72</v>
      </c>
      <c r="G311" s="68">
        <f t="shared" si="4"/>
        <v>0.36086378163600247</v>
      </c>
      <c r="H311" s="9">
        <v>11577</v>
      </c>
      <c r="I311" s="9">
        <v>4177.72</v>
      </c>
      <c r="J311" s="9">
        <v>0</v>
      </c>
      <c r="K311" s="9">
        <v>0</v>
      </c>
    </row>
    <row r="312" spans="1:11" s="4" customFormat="1" ht="14.25" customHeight="1">
      <c r="A312" s="77"/>
      <c r="B312" s="77"/>
      <c r="C312" s="10">
        <v>4300</v>
      </c>
      <c r="D312" s="10" t="s">
        <v>91</v>
      </c>
      <c r="E312" s="9">
        <v>17000</v>
      </c>
      <c r="F312" s="9">
        <v>6488.22</v>
      </c>
      <c r="G312" s="37">
        <f t="shared" si="4"/>
        <v>0.38166</v>
      </c>
      <c r="H312" s="9">
        <v>17000</v>
      </c>
      <c r="I312" s="9">
        <v>6488.22</v>
      </c>
      <c r="J312" s="9">
        <v>0</v>
      </c>
      <c r="K312" s="9">
        <v>0</v>
      </c>
    </row>
    <row r="313" spans="1:11" s="4" customFormat="1" ht="14.25" customHeight="1">
      <c r="A313" s="77"/>
      <c r="B313" s="78"/>
      <c r="C313" s="10">
        <v>4410</v>
      </c>
      <c r="D313" s="8" t="s">
        <v>115</v>
      </c>
      <c r="E313" s="9">
        <v>1000</v>
      </c>
      <c r="F313" s="9">
        <v>193.4</v>
      </c>
      <c r="G313" s="68">
        <f t="shared" si="4"/>
        <v>0.19340000000000002</v>
      </c>
      <c r="H313" s="9">
        <v>1000</v>
      </c>
      <c r="I313" s="9">
        <v>193.4</v>
      </c>
      <c r="J313" s="9">
        <v>0</v>
      </c>
      <c r="K313" s="9">
        <v>0</v>
      </c>
    </row>
    <row r="314" spans="1:11" s="4" customFormat="1" ht="90" customHeight="1">
      <c r="A314" s="77"/>
      <c r="B314" s="76">
        <v>85213</v>
      </c>
      <c r="C314" s="50"/>
      <c r="D314" s="40" t="s">
        <v>77</v>
      </c>
      <c r="E314" s="41">
        <f>E315</f>
        <v>71400</v>
      </c>
      <c r="F314" s="41">
        <f>F315</f>
        <v>34380.22</v>
      </c>
      <c r="G314" s="37">
        <f t="shared" si="4"/>
        <v>0.4815156862745098</v>
      </c>
      <c r="H314" s="41">
        <f>H315</f>
        <v>71400</v>
      </c>
      <c r="I314" s="41">
        <f>I315</f>
        <v>34380.22</v>
      </c>
      <c r="J314" s="41">
        <v>0</v>
      </c>
      <c r="K314" s="41">
        <v>0</v>
      </c>
    </row>
    <row r="315" spans="1:11" s="4" customFormat="1" ht="12" customHeight="1">
      <c r="A315" s="77"/>
      <c r="B315" s="78"/>
      <c r="C315" s="10">
        <v>4130</v>
      </c>
      <c r="D315" s="8" t="s">
        <v>137</v>
      </c>
      <c r="E315" s="9">
        <v>71400</v>
      </c>
      <c r="F315" s="9">
        <v>34380.22</v>
      </c>
      <c r="G315" s="68">
        <f t="shared" si="4"/>
        <v>0.4815156862745098</v>
      </c>
      <c r="H315" s="9">
        <v>71400</v>
      </c>
      <c r="I315" s="9">
        <v>34380.22</v>
      </c>
      <c r="J315" s="9">
        <v>0</v>
      </c>
      <c r="K315" s="9">
        <v>0</v>
      </c>
    </row>
    <row r="316" spans="1:11" s="4" customFormat="1" ht="37.5" customHeight="1">
      <c r="A316" s="77"/>
      <c r="B316" s="76">
        <v>85214</v>
      </c>
      <c r="C316" s="50"/>
      <c r="D316" s="40" t="s">
        <v>78</v>
      </c>
      <c r="E316" s="41">
        <f>E317+E318</f>
        <v>572900</v>
      </c>
      <c r="F316" s="41">
        <f>F317+F318</f>
        <v>260106.15</v>
      </c>
      <c r="G316" s="37">
        <f t="shared" si="4"/>
        <v>0.4540166695758422</v>
      </c>
      <c r="H316" s="41">
        <f>H317+H318</f>
        <v>572900</v>
      </c>
      <c r="I316" s="41">
        <f>I317+I318</f>
        <v>260106.15</v>
      </c>
      <c r="J316" s="41">
        <v>0</v>
      </c>
      <c r="K316" s="41">
        <v>0</v>
      </c>
    </row>
    <row r="317" spans="1:11" s="4" customFormat="1" ht="14.25" customHeight="1">
      <c r="A317" s="77"/>
      <c r="B317" s="77"/>
      <c r="C317" s="10">
        <v>3110</v>
      </c>
      <c r="D317" s="12" t="s">
        <v>136</v>
      </c>
      <c r="E317" s="9">
        <v>552661.95</v>
      </c>
      <c r="F317" s="9">
        <v>256146.15</v>
      </c>
      <c r="G317" s="68">
        <f t="shared" si="4"/>
        <v>0.4634770857664437</v>
      </c>
      <c r="H317" s="9">
        <v>552661.95</v>
      </c>
      <c r="I317" s="9">
        <v>256146.15</v>
      </c>
      <c r="J317" s="9">
        <v>0</v>
      </c>
      <c r="K317" s="9">
        <v>0</v>
      </c>
    </row>
    <row r="318" spans="1:11" s="4" customFormat="1" ht="13.5" customHeight="1">
      <c r="A318" s="78"/>
      <c r="B318" s="78"/>
      <c r="C318" s="10">
        <v>3119</v>
      </c>
      <c r="D318" s="12" t="s">
        <v>136</v>
      </c>
      <c r="E318" s="9">
        <v>20238.05</v>
      </c>
      <c r="F318" s="9">
        <v>3960</v>
      </c>
      <c r="G318" s="37">
        <f t="shared" si="4"/>
        <v>0.19567102561758667</v>
      </c>
      <c r="H318" s="9">
        <v>20238.05</v>
      </c>
      <c r="I318" s="9">
        <v>3960</v>
      </c>
      <c r="J318" s="9">
        <v>0</v>
      </c>
      <c r="K318" s="9">
        <v>0</v>
      </c>
    </row>
    <row r="319" spans="1:11" s="4" customFormat="1" ht="12.75">
      <c r="A319" s="77"/>
      <c r="B319" s="77">
        <v>85215</v>
      </c>
      <c r="C319" s="50"/>
      <c r="D319" s="58" t="s">
        <v>56</v>
      </c>
      <c r="E319" s="41">
        <f>E320</f>
        <v>1000000</v>
      </c>
      <c r="F319" s="41">
        <f>F320</f>
        <v>447003.33</v>
      </c>
      <c r="G319" s="68">
        <f t="shared" si="4"/>
        <v>0.44700333000000003</v>
      </c>
      <c r="H319" s="41">
        <f>H320</f>
        <v>1000000</v>
      </c>
      <c r="I319" s="41">
        <f>I320</f>
        <v>447003.33</v>
      </c>
      <c r="J319" s="41">
        <v>0</v>
      </c>
      <c r="K319" s="41">
        <v>0</v>
      </c>
    </row>
    <row r="320" spans="1:11" s="4" customFormat="1" ht="12.75">
      <c r="A320" s="77"/>
      <c r="B320" s="78"/>
      <c r="C320" s="10">
        <v>3110</v>
      </c>
      <c r="D320" s="12" t="s">
        <v>136</v>
      </c>
      <c r="E320" s="9">
        <v>1000000</v>
      </c>
      <c r="F320" s="9">
        <v>447003.33</v>
      </c>
      <c r="G320" s="37">
        <f t="shared" si="4"/>
        <v>0.44700333000000003</v>
      </c>
      <c r="H320" s="9">
        <v>1000000</v>
      </c>
      <c r="I320" s="9">
        <v>447003.33</v>
      </c>
      <c r="J320" s="9">
        <v>0</v>
      </c>
      <c r="K320" s="9">
        <v>0</v>
      </c>
    </row>
    <row r="321" spans="1:11" s="4" customFormat="1" ht="12.75">
      <c r="A321" s="77"/>
      <c r="B321" s="76">
        <v>85216</v>
      </c>
      <c r="C321" s="50"/>
      <c r="D321" s="58" t="s">
        <v>85</v>
      </c>
      <c r="E321" s="41">
        <f>E322</f>
        <v>428400</v>
      </c>
      <c r="F321" s="41">
        <f>F322</f>
        <v>248154.19</v>
      </c>
      <c r="G321" s="68">
        <f t="shared" si="4"/>
        <v>0.5792581465919702</v>
      </c>
      <c r="H321" s="41">
        <f>H322</f>
        <v>428400</v>
      </c>
      <c r="I321" s="41">
        <f>I322</f>
        <v>248154.19</v>
      </c>
      <c r="J321" s="41">
        <v>0</v>
      </c>
      <c r="K321" s="41">
        <v>0</v>
      </c>
    </row>
    <row r="322" spans="1:11" s="4" customFormat="1" ht="12.75">
      <c r="A322" s="77"/>
      <c r="B322" s="78"/>
      <c r="C322" s="10">
        <v>3110</v>
      </c>
      <c r="D322" s="12" t="s">
        <v>136</v>
      </c>
      <c r="E322" s="9">
        <v>428400</v>
      </c>
      <c r="F322" s="9">
        <v>248154.19</v>
      </c>
      <c r="G322" s="37">
        <f t="shared" si="4"/>
        <v>0.5792581465919702</v>
      </c>
      <c r="H322" s="9">
        <v>428400</v>
      </c>
      <c r="I322" s="9">
        <v>248154.19</v>
      </c>
      <c r="J322" s="9">
        <v>0</v>
      </c>
      <c r="K322" s="9">
        <v>0</v>
      </c>
    </row>
    <row r="323" spans="1:11" s="4" customFormat="1" ht="12.75">
      <c r="A323" s="77"/>
      <c r="B323" s="76">
        <v>85219</v>
      </c>
      <c r="C323" s="50"/>
      <c r="D323" s="58" t="s">
        <v>39</v>
      </c>
      <c r="E323" s="41">
        <f>E324+E325+E326+E327+E328+E329+E330+E331+E332+E333+E334+E335+E336+E337+E338+E339+E340</f>
        <v>2275806</v>
      </c>
      <c r="F323" s="41">
        <f>F324+F325+F326+F327+F328+F329+F330+F331+F332+F333+F334+F335+F336+F337+F338+F339+F340</f>
        <v>1038873.9</v>
      </c>
      <c r="G323" s="37">
        <f t="shared" si="4"/>
        <v>0.45648614161312523</v>
      </c>
      <c r="H323" s="41">
        <f>H324+H325+H326+H327+H328+H329+H330+H331+H332+H333+H334+H335+H336+H337+H338+H339+H340</f>
        <v>2275806</v>
      </c>
      <c r="I323" s="41">
        <f>I324+I325+I326+I327+I328+I329+I330+I331+I332+I333+I334+I335+I336+I337+I338+I339+I340</f>
        <v>1038873.9</v>
      </c>
      <c r="J323" s="41">
        <v>0</v>
      </c>
      <c r="K323" s="41">
        <v>0</v>
      </c>
    </row>
    <row r="324" spans="1:11" s="4" customFormat="1" ht="25.5">
      <c r="A324" s="77"/>
      <c r="B324" s="77"/>
      <c r="C324" s="10">
        <v>3020</v>
      </c>
      <c r="D324" s="8" t="s">
        <v>117</v>
      </c>
      <c r="E324" s="9">
        <v>12929</v>
      </c>
      <c r="F324" s="9">
        <v>1008</v>
      </c>
      <c r="G324" s="68">
        <f t="shared" si="4"/>
        <v>0.07796426637791012</v>
      </c>
      <c r="H324" s="9">
        <v>12929</v>
      </c>
      <c r="I324" s="9">
        <v>1008</v>
      </c>
      <c r="J324" s="9">
        <v>0</v>
      </c>
      <c r="K324" s="9">
        <v>0</v>
      </c>
    </row>
    <row r="325" spans="1:11" s="4" customFormat="1" ht="12.75">
      <c r="A325" s="77"/>
      <c r="B325" s="77"/>
      <c r="C325" s="10">
        <v>4010</v>
      </c>
      <c r="D325" s="10" t="s">
        <v>107</v>
      </c>
      <c r="E325" s="9">
        <v>1446826</v>
      </c>
      <c r="F325" s="9">
        <v>602279.09</v>
      </c>
      <c r="G325" s="37">
        <f t="shared" si="4"/>
        <v>0.41627610369180534</v>
      </c>
      <c r="H325" s="9">
        <v>1446826</v>
      </c>
      <c r="I325" s="9">
        <v>602279.09</v>
      </c>
      <c r="J325" s="9">
        <v>0</v>
      </c>
      <c r="K325" s="9">
        <v>0</v>
      </c>
    </row>
    <row r="326" spans="1:11" s="4" customFormat="1" ht="12.75">
      <c r="A326" s="77"/>
      <c r="B326" s="77"/>
      <c r="C326" s="10">
        <v>4040</v>
      </c>
      <c r="D326" s="10" t="s">
        <v>108</v>
      </c>
      <c r="E326" s="9">
        <v>91669</v>
      </c>
      <c r="F326" s="9">
        <v>90973.69</v>
      </c>
      <c r="G326" s="68">
        <f t="shared" si="4"/>
        <v>0.9924149930729036</v>
      </c>
      <c r="H326" s="9">
        <v>91669</v>
      </c>
      <c r="I326" s="9">
        <v>90973.69</v>
      </c>
      <c r="J326" s="9">
        <v>0</v>
      </c>
      <c r="K326" s="9">
        <v>0</v>
      </c>
    </row>
    <row r="327" spans="1:11" s="4" customFormat="1" ht="12.75">
      <c r="A327" s="77"/>
      <c r="B327" s="77"/>
      <c r="C327" s="10">
        <v>4110</v>
      </c>
      <c r="D327" s="10" t="s">
        <v>109</v>
      </c>
      <c r="E327" s="9">
        <v>256334</v>
      </c>
      <c r="F327" s="9">
        <v>114625.89</v>
      </c>
      <c r="G327" s="37">
        <f t="shared" si="4"/>
        <v>0.4471739605358634</v>
      </c>
      <c r="H327" s="9">
        <v>256334</v>
      </c>
      <c r="I327" s="9">
        <v>114625.89</v>
      </c>
      <c r="J327" s="9">
        <v>0</v>
      </c>
      <c r="K327" s="9">
        <v>0</v>
      </c>
    </row>
    <row r="328" spans="1:11" s="4" customFormat="1" ht="12.75">
      <c r="A328" s="77"/>
      <c r="B328" s="77"/>
      <c r="C328" s="10">
        <v>4120</v>
      </c>
      <c r="D328" s="10" t="s">
        <v>110</v>
      </c>
      <c r="E328" s="9">
        <v>41068</v>
      </c>
      <c r="F328" s="9">
        <v>16067.52</v>
      </c>
      <c r="G328" s="68">
        <f aca="true" t="shared" si="5" ref="G328:G391">F328/E328</f>
        <v>0.3912418427973118</v>
      </c>
      <c r="H328" s="9">
        <v>41068</v>
      </c>
      <c r="I328" s="9">
        <v>16067.52</v>
      </c>
      <c r="J328" s="9">
        <v>0</v>
      </c>
      <c r="K328" s="9">
        <v>0</v>
      </c>
    </row>
    <row r="329" spans="1:11" s="4" customFormat="1" ht="12.75">
      <c r="A329" s="77"/>
      <c r="B329" s="77"/>
      <c r="C329" s="10">
        <v>4170</v>
      </c>
      <c r="D329" s="10" t="s">
        <v>105</v>
      </c>
      <c r="E329" s="9">
        <v>114400</v>
      </c>
      <c r="F329" s="9">
        <v>44965.94</v>
      </c>
      <c r="G329" s="37">
        <f t="shared" si="5"/>
        <v>0.3930589160839161</v>
      </c>
      <c r="H329" s="9">
        <v>114400</v>
      </c>
      <c r="I329" s="9">
        <v>44965.94</v>
      </c>
      <c r="J329" s="9">
        <v>0</v>
      </c>
      <c r="K329" s="9">
        <v>0</v>
      </c>
    </row>
    <row r="330" spans="1:11" s="4" customFormat="1" ht="12.75">
      <c r="A330" s="77"/>
      <c r="B330" s="77"/>
      <c r="C330" s="10">
        <v>4210</v>
      </c>
      <c r="D330" s="10" t="s">
        <v>111</v>
      </c>
      <c r="E330" s="9">
        <v>83000</v>
      </c>
      <c r="F330" s="9">
        <v>45487.36</v>
      </c>
      <c r="G330" s="68">
        <f t="shared" si="5"/>
        <v>0.5480404819277108</v>
      </c>
      <c r="H330" s="9">
        <v>83000</v>
      </c>
      <c r="I330" s="9">
        <v>45487.36</v>
      </c>
      <c r="J330" s="9">
        <v>0</v>
      </c>
      <c r="K330" s="9">
        <v>0</v>
      </c>
    </row>
    <row r="331" spans="1:11" s="4" customFormat="1" ht="12.75">
      <c r="A331" s="77"/>
      <c r="B331" s="77"/>
      <c r="C331" s="10">
        <v>4260</v>
      </c>
      <c r="D331" s="10" t="s">
        <v>118</v>
      </c>
      <c r="E331" s="9">
        <v>41000</v>
      </c>
      <c r="F331" s="9">
        <v>14689.82</v>
      </c>
      <c r="G331" s="37">
        <f t="shared" si="5"/>
        <v>0.35828829268292683</v>
      </c>
      <c r="H331" s="9">
        <v>41000</v>
      </c>
      <c r="I331" s="9">
        <v>14689.82</v>
      </c>
      <c r="J331" s="9">
        <v>0</v>
      </c>
      <c r="K331" s="9">
        <v>0</v>
      </c>
    </row>
    <row r="332" spans="1:11" s="4" customFormat="1" ht="12.75">
      <c r="A332" s="77"/>
      <c r="B332" s="77"/>
      <c r="C332" s="10">
        <v>4270</v>
      </c>
      <c r="D332" s="10" t="s">
        <v>98</v>
      </c>
      <c r="E332" s="9">
        <v>10000</v>
      </c>
      <c r="F332" s="9">
        <v>0</v>
      </c>
      <c r="G332" s="68">
        <f t="shared" si="5"/>
        <v>0</v>
      </c>
      <c r="H332" s="9">
        <v>10000</v>
      </c>
      <c r="I332" s="9">
        <v>0</v>
      </c>
      <c r="J332" s="9">
        <v>0</v>
      </c>
      <c r="K332" s="9">
        <v>0</v>
      </c>
    </row>
    <row r="333" spans="1:11" s="4" customFormat="1" ht="12.75">
      <c r="A333" s="77"/>
      <c r="B333" s="77"/>
      <c r="C333" s="10">
        <v>4280</v>
      </c>
      <c r="D333" s="10" t="s">
        <v>119</v>
      </c>
      <c r="E333" s="9">
        <v>3500</v>
      </c>
      <c r="F333" s="9">
        <v>0</v>
      </c>
      <c r="G333" s="37">
        <f t="shared" si="5"/>
        <v>0</v>
      </c>
      <c r="H333" s="9">
        <v>3500</v>
      </c>
      <c r="I333" s="9">
        <v>0</v>
      </c>
      <c r="J333" s="9">
        <v>0</v>
      </c>
      <c r="K333" s="9">
        <v>0</v>
      </c>
    </row>
    <row r="334" spans="1:11" s="4" customFormat="1" ht="12.75">
      <c r="A334" s="77"/>
      <c r="B334" s="77"/>
      <c r="C334" s="10">
        <v>4300</v>
      </c>
      <c r="D334" s="10" t="s">
        <v>91</v>
      </c>
      <c r="E334" s="9">
        <v>61000</v>
      </c>
      <c r="F334" s="9">
        <v>31062.78</v>
      </c>
      <c r="G334" s="68">
        <f t="shared" si="5"/>
        <v>0.5092259016393442</v>
      </c>
      <c r="H334" s="9">
        <v>61000</v>
      </c>
      <c r="I334" s="9">
        <v>31062.78</v>
      </c>
      <c r="J334" s="9">
        <v>0</v>
      </c>
      <c r="K334" s="9">
        <v>0</v>
      </c>
    </row>
    <row r="335" spans="1:11" s="4" customFormat="1" ht="12.75">
      <c r="A335" s="77"/>
      <c r="B335" s="77"/>
      <c r="C335" s="10">
        <v>4350</v>
      </c>
      <c r="D335" s="10" t="s">
        <v>120</v>
      </c>
      <c r="E335" s="9">
        <v>3800</v>
      </c>
      <c r="F335" s="9">
        <v>2071.27</v>
      </c>
      <c r="G335" s="37">
        <f t="shared" si="5"/>
        <v>0.545071052631579</v>
      </c>
      <c r="H335" s="9">
        <v>3800</v>
      </c>
      <c r="I335" s="9">
        <v>2071.27</v>
      </c>
      <c r="J335" s="9">
        <v>0</v>
      </c>
      <c r="K335" s="9">
        <v>0</v>
      </c>
    </row>
    <row r="336" spans="1:11" s="4" customFormat="1" ht="38.25">
      <c r="A336" s="77"/>
      <c r="B336" s="77"/>
      <c r="C336" s="10">
        <v>4360</v>
      </c>
      <c r="D336" s="8" t="s">
        <v>114</v>
      </c>
      <c r="E336" s="9">
        <v>2280</v>
      </c>
      <c r="F336" s="9">
        <v>1232.36</v>
      </c>
      <c r="G336" s="68">
        <f t="shared" si="5"/>
        <v>0.5405087719298245</v>
      </c>
      <c r="H336" s="9">
        <v>2280</v>
      </c>
      <c r="I336" s="9">
        <v>1232.36</v>
      </c>
      <c r="J336" s="9">
        <v>0</v>
      </c>
      <c r="K336" s="9">
        <v>0</v>
      </c>
    </row>
    <row r="337" spans="1:11" s="4" customFormat="1" ht="40.5" customHeight="1">
      <c r="A337" s="77"/>
      <c r="B337" s="77"/>
      <c r="C337" s="10">
        <v>4370</v>
      </c>
      <c r="D337" s="8" t="s">
        <v>121</v>
      </c>
      <c r="E337" s="9">
        <v>9000</v>
      </c>
      <c r="F337" s="9">
        <v>4575.88</v>
      </c>
      <c r="G337" s="37">
        <f t="shared" si="5"/>
        <v>0.5084311111111112</v>
      </c>
      <c r="H337" s="9">
        <v>9000</v>
      </c>
      <c r="I337" s="9">
        <v>4575.88</v>
      </c>
      <c r="J337" s="9">
        <v>0</v>
      </c>
      <c r="K337" s="9">
        <v>0</v>
      </c>
    </row>
    <row r="338" spans="1:11" s="4" customFormat="1" ht="12.75">
      <c r="A338" s="77"/>
      <c r="B338" s="77"/>
      <c r="C338" s="10">
        <v>4410</v>
      </c>
      <c r="D338" s="8" t="s">
        <v>115</v>
      </c>
      <c r="E338" s="9">
        <v>12000</v>
      </c>
      <c r="F338" s="9">
        <v>7977.1</v>
      </c>
      <c r="G338" s="68">
        <f t="shared" si="5"/>
        <v>0.6647583333333333</v>
      </c>
      <c r="H338" s="9">
        <v>12000</v>
      </c>
      <c r="I338" s="9">
        <v>7977.1</v>
      </c>
      <c r="J338" s="9">
        <v>0</v>
      </c>
      <c r="K338" s="9">
        <v>0</v>
      </c>
    </row>
    <row r="339" spans="1:11" s="4" customFormat="1" ht="25.5">
      <c r="A339" s="77"/>
      <c r="B339" s="77"/>
      <c r="C339" s="10">
        <v>4440</v>
      </c>
      <c r="D339" s="8" t="s">
        <v>112</v>
      </c>
      <c r="E339" s="9">
        <v>70000</v>
      </c>
      <c r="F339" s="9">
        <v>52500</v>
      </c>
      <c r="G339" s="37">
        <f t="shared" si="5"/>
        <v>0.75</v>
      </c>
      <c r="H339" s="9">
        <v>70000</v>
      </c>
      <c r="I339" s="9">
        <v>52500</v>
      </c>
      <c r="J339" s="9">
        <v>0</v>
      </c>
      <c r="K339" s="9">
        <v>0</v>
      </c>
    </row>
    <row r="340" spans="1:11" s="4" customFormat="1" ht="25.5">
      <c r="A340" s="78"/>
      <c r="B340" s="78"/>
      <c r="C340" s="10">
        <v>4700</v>
      </c>
      <c r="D340" s="8" t="s">
        <v>124</v>
      </c>
      <c r="E340" s="9">
        <v>17000</v>
      </c>
      <c r="F340" s="9">
        <v>9357.2</v>
      </c>
      <c r="G340" s="37">
        <f t="shared" si="5"/>
        <v>0.5504235294117648</v>
      </c>
      <c r="H340" s="9">
        <v>17000</v>
      </c>
      <c r="I340" s="9">
        <v>9357.2</v>
      </c>
      <c r="J340" s="9">
        <v>0</v>
      </c>
      <c r="K340" s="9">
        <v>0</v>
      </c>
    </row>
    <row r="341" spans="1:15" s="4" customFormat="1" ht="39" customHeight="1">
      <c r="A341" s="76"/>
      <c r="B341" s="77">
        <v>85220</v>
      </c>
      <c r="C341" s="50"/>
      <c r="D341" s="40" t="s">
        <v>79</v>
      </c>
      <c r="E341" s="41">
        <f>E342</f>
        <v>8000</v>
      </c>
      <c r="F341" s="41">
        <f>F342</f>
        <v>0</v>
      </c>
      <c r="G341" s="37">
        <f t="shared" si="5"/>
        <v>0</v>
      </c>
      <c r="H341" s="41">
        <f>H342</f>
        <v>8000</v>
      </c>
      <c r="I341" s="41">
        <f>I342</f>
        <v>0</v>
      </c>
      <c r="J341" s="41">
        <v>0</v>
      </c>
      <c r="K341" s="41">
        <v>0</v>
      </c>
      <c r="O341" s="5"/>
    </row>
    <row r="342" spans="1:15" s="4" customFormat="1" ht="64.5" customHeight="1">
      <c r="A342" s="77"/>
      <c r="B342" s="78"/>
      <c r="C342" s="10">
        <v>2710</v>
      </c>
      <c r="D342" s="8" t="s">
        <v>138</v>
      </c>
      <c r="E342" s="9">
        <v>8000</v>
      </c>
      <c r="F342" s="9">
        <v>0</v>
      </c>
      <c r="G342" s="68">
        <f t="shared" si="5"/>
        <v>0</v>
      </c>
      <c r="H342" s="9">
        <v>8000</v>
      </c>
      <c r="I342" s="9">
        <v>0</v>
      </c>
      <c r="J342" s="9">
        <v>0</v>
      </c>
      <c r="K342" s="9">
        <v>0</v>
      </c>
      <c r="O342" s="5"/>
    </row>
    <row r="343" spans="1:11" s="4" customFormat="1" ht="24" customHeight="1">
      <c r="A343" s="77"/>
      <c r="B343" s="76">
        <v>85228</v>
      </c>
      <c r="C343" s="50"/>
      <c r="D343" s="58" t="s">
        <v>60</v>
      </c>
      <c r="E343" s="41">
        <f>E344+E345+E346+E347+E348</f>
        <v>53980</v>
      </c>
      <c r="F343" s="41">
        <f>F344+F345+F346+F347+F348</f>
        <v>30244</v>
      </c>
      <c r="G343" s="37">
        <f t="shared" si="5"/>
        <v>0.5602815857725083</v>
      </c>
      <c r="H343" s="41">
        <f>H344+H345+H346+H347+H348</f>
        <v>53980</v>
      </c>
      <c r="I343" s="41">
        <f>I344+I345+I346+I347+I348</f>
        <v>30244</v>
      </c>
      <c r="J343" s="41">
        <v>0</v>
      </c>
      <c r="K343" s="41">
        <v>0</v>
      </c>
    </row>
    <row r="344" spans="1:11" s="4" customFormat="1" ht="13.5" customHeight="1">
      <c r="A344" s="77"/>
      <c r="B344" s="77"/>
      <c r="C344" s="10">
        <v>4110</v>
      </c>
      <c r="D344" s="10" t="s">
        <v>109</v>
      </c>
      <c r="E344" s="9">
        <v>3500</v>
      </c>
      <c r="F344" s="9">
        <v>1724.31</v>
      </c>
      <c r="G344" s="68">
        <f t="shared" si="5"/>
        <v>0.49266</v>
      </c>
      <c r="H344" s="9">
        <v>3500</v>
      </c>
      <c r="I344" s="9">
        <v>1724.31</v>
      </c>
      <c r="J344" s="9">
        <v>0</v>
      </c>
      <c r="K344" s="9">
        <v>0</v>
      </c>
    </row>
    <row r="345" spans="1:11" s="4" customFormat="1" ht="12.75" customHeight="1">
      <c r="A345" s="77"/>
      <c r="B345" s="77"/>
      <c r="C345" s="10">
        <v>4120</v>
      </c>
      <c r="D345" s="10" t="s">
        <v>110</v>
      </c>
      <c r="E345" s="9">
        <v>700</v>
      </c>
      <c r="F345" s="9">
        <v>268.57</v>
      </c>
      <c r="G345" s="37">
        <f t="shared" si="5"/>
        <v>0.38367142857142855</v>
      </c>
      <c r="H345" s="9">
        <v>700</v>
      </c>
      <c r="I345" s="9">
        <v>268.57</v>
      </c>
      <c r="J345" s="9">
        <v>0</v>
      </c>
      <c r="K345" s="9">
        <v>0</v>
      </c>
    </row>
    <row r="346" spans="1:11" s="4" customFormat="1" ht="12" customHeight="1">
      <c r="A346" s="77"/>
      <c r="B346" s="77"/>
      <c r="C346" s="10">
        <v>4170</v>
      </c>
      <c r="D346" s="10" t="s">
        <v>105</v>
      </c>
      <c r="E346" s="9">
        <v>48616</v>
      </c>
      <c r="F346" s="9">
        <v>27822.8</v>
      </c>
      <c r="G346" s="37">
        <f t="shared" si="5"/>
        <v>0.5722971861115682</v>
      </c>
      <c r="H346" s="9">
        <v>48616</v>
      </c>
      <c r="I346" s="9">
        <v>27822.8</v>
      </c>
      <c r="J346" s="9">
        <v>0</v>
      </c>
      <c r="K346" s="9">
        <v>0</v>
      </c>
    </row>
    <row r="347" spans="1:11" s="4" customFormat="1" ht="12" customHeight="1">
      <c r="A347" s="77"/>
      <c r="B347" s="77"/>
      <c r="C347" s="10">
        <v>4210</v>
      </c>
      <c r="D347" s="10" t="s">
        <v>111</v>
      </c>
      <c r="E347" s="9">
        <v>300</v>
      </c>
      <c r="F347" s="9">
        <v>86.32</v>
      </c>
      <c r="G347" s="37">
        <f t="shared" si="5"/>
        <v>0.2877333333333333</v>
      </c>
      <c r="H347" s="9">
        <v>300</v>
      </c>
      <c r="I347" s="9">
        <v>86.32</v>
      </c>
      <c r="J347" s="9">
        <v>0</v>
      </c>
      <c r="K347" s="9">
        <v>0</v>
      </c>
    </row>
    <row r="348" spans="1:11" s="4" customFormat="1" ht="13.5" customHeight="1">
      <c r="A348" s="77"/>
      <c r="B348" s="78"/>
      <c r="C348" s="10">
        <v>4300</v>
      </c>
      <c r="D348" s="10" t="s">
        <v>91</v>
      </c>
      <c r="E348" s="9">
        <v>864</v>
      </c>
      <c r="F348" s="9">
        <v>342</v>
      </c>
      <c r="G348" s="37">
        <f t="shared" si="5"/>
        <v>0.3958333333333333</v>
      </c>
      <c r="H348" s="9">
        <v>864</v>
      </c>
      <c r="I348" s="9">
        <v>342</v>
      </c>
      <c r="J348" s="9">
        <v>0</v>
      </c>
      <c r="K348" s="9">
        <v>0</v>
      </c>
    </row>
    <row r="349" spans="1:11" s="4" customFormat="1" ht="13.5" customHeight="1">
      <c r="A349" s="77"/>
      <c r="B349" s="76">
        <v>85232</v>
      </c>
      <c r="C349" s="50"/>
      <c r="D349" s="58" t="s">
        <v>86</v>
      </c>
      <c r="E349" s="41">
        <f>E350+E351+E352+E353+E354+E355+E356+E357+E358+E359+E360+E361+E362+E363+E364+E365+E366+E367+E368+E369</f>
        <v>1040116.99</v>
      </c>
      <c r="F349" s="41">
        <f>F350+F351+F352+F353+F354+F355+F356+F357+F358+F359+F360+F361+F362+F363+F364+F365+F366+F367+F368+F369</f>
        <v>736578.78</v>
      </c>
      <c r="G349" s="37">
        <f t="shared" si="5"/>
        <v>0.7081691647013669</v>
      </c>
      <c r="H349" s="41">
        <f>H350+H351+H352+H353+H354+H355+H356+H357+H358+H359+H360+H361+H362+H363+H364+H365+H366+H367+H368+H369</f>
        <v>1040116.99</v>
      </c>
      <c r="I349" s="41">
        <f>I350+I351+I352+I353+I354+I355+I356+I357+I358+I359+I360+I361+I362+I363+I364+I365+I366+I367+I368+I369</f>
        <v>736578.78</v>
      </c>
      <c r="J349" s="41">
        <v>0</v>
      </c>
      <c r="K349" s="41">
        <v>0</v>
      </c>
    </row>
    <row r="350" spans="1:11" s="4" customFormat="1" ht="13.5" customHeight="1">
      <c r="A350" s="77"/>
      <c r="B350" s="77"/>
      <c r="C350" s="10">
        <v>4017</v>
      </c>
      <c r="D350" s="10" t="s">
        <v>107</v>
      </c>
      <c r="E350" s="9">
        <v>45243.77</v>
      </c>
      <c r="F350" s="9">
        <v>43547.01</v>
      </c>
      <c r="G350" s="68">
        <f t="shared" si="5"/>
        <v>0.9624973780920557</v>
      </c>
      <c r="H350" s="9">
        <v>45243.77</v>
      </c>
      <c r="I350" s="9">
        <v>43547.01</v>
      </c>
      <c r="J350" s="9">
        <v>0</v>
      </c>
      <c r="K350" s="9">
        <v>0</v>
      </c>
    </row>
    <row r="351" spans="1:11" s="4" customFormat="1" ht="13.5" customHeight="1">
      <c r="A351" s="77"/>
      <c r="B351" s="77"/>
      <c r="C351" s="10">
        <v>4019</v>
      </c>
      <c r="D351" s="10" t="s">
        <v>107</v>
      </c>
      <c r="E351" s="9">
        <v>7984.21</v>
      </c>
      <c r="F351" s="9">
        <v>7684.79</v>
      </c>
      <c r="G351" s="37">
        <f t="shared" si="5"/>
        <v>0.9624984813776191</v>
      </c>
      <c r="H351" s="9">
        <v>7984.21</v>
      </c>
      <c r="I351" s="9">
        <v>7684.79</v>
      </c>
      <c r="J351" s="9">
        <v>0</v>
      </c>
      <c r="K351" s="9">
        <v>0</v>
      </c>
    </row>
    <row r="352" spans="1:11" s="4" customFormat="1" ht="13.5" customHeight="1">
      <c r="A352" s="77"/>
      <c r="B352" s="77"/>
      <c r="C352" s="10">
        <v>4047</v>
      </c>
      <c r="D352" s="10" t="s">
        <v>108</v>
      </c>
      <c r="E352" s="9">
        <v>8627.13</v>
      </c>
      <c r="F352" s="9">
        <v>8627.13</v>
      </c>
      <c r="G352" s="68">
        <f t="shared" si="5"/>
        <v>1</v>
      </c>
      <c r="H352" s="9">
        <v>8627.13</v>
      </c>
      <c r="I352" s="9">
        <v>8627.13</v>
      </c>
      <c r="J352" s="9">
        <v>0</v>
      </c>
      <c r="K352" s="9">
        <v>0</v>
      </c>
    </row>
    <row r="353" spans="1:11" s="4" customFormat="1" ht="13.5" customHeight="1">
      <c r="A353" s="77"/>
      <c r="B353" s="77"/>
      <c r="C353" s="10">
        <v>4049</v>
      </c>
      <c r="D353" s="10" t="s">
        <v>108</v>
      </c>
      <c r="E353" s="9">
        <v>1522.43</v>
      </c>
      <c r="F353" s="9">
        <v>1522.43</v>
      </c>
      <c r="G353" s="37">
        <f t="shared" si="5"/>
        <v>1</v>
      </c>
      <c r="H353" s="9">
        <v>1522.43</v>
      </c>
      <c r="I353" s="9">
        <v>1522.43</v>
      </c>
      <c r="J353" s="9">
        <v>0</v>
      </c>
      <c r="K353" s="9">
        <v>0</v>
      </c>
    </row>
    <row r="354" spans="1:11" s="4" customFormat="1" ht="13.5" customHeight="1">
      <c r="A354" s="77"/>
      <c r="B354" s="77"/>
      <c r="C354" s="10">
        <v>4117</v>
      </c>
      <c r="D354" s="10" t="s">
        <v>109</v>
      </c>
      <c r="E354" s="9">
        <v>8156.19</v>
      </c>
      <c r="F354" s="9">
        <v>7913.18</v>
      </c>
      <c r="G354" s="68">
        <f t="shared" si="5"/>
        <v>0.9702054513197952</v>
      </c>
      <c r="H354" s="9">
        <v>8156.19</v>
      </c>
      <c r="I354" s="9">
        <v>7913.18</v>
      </c>
      <c r="J354" s="9">
        <v>0</v>
      </c>
      <c r="K354" s="9">
        <v>0</v>
      </c>
    </row>
    <row r="355" spans="1:11" s="4" customFormat="1" ht="13.5" customHeight="1">
      <c r="A355" s="77"/>
      <c r="B355" s="77"/>
      <c r="C355" s="10">
        <v>4119</v>
      </c>
      <c r="D355" s="10" t="s">
        <v>109</v>
      </c>
      <c r="E355" s="9">
        <v>1439.39</v>
      </c>
      <c r="F355" s="9">
        <v>1393.5</v>
      </c>
      <c r="G355" s="37">
        <f t="shared" si="5"/>
        <v>0.968118439060991</v>
      </c>
      <c r="H355" s="9">
        <v>1439.39</v>
      </c>
      <c r="I355" s="9">
        <v>1393.5</v>
      </c>
      <c r="J355" s="9">
        <v>0</v>
      </c>
      <c r="K355" s="9">
        <v>0</v>
      </c>
    </row>
    <row r="356" spans="1:11" s="4" customFormat="1" ht="13.5" customHeight="1">
      <c r="A356" s="77"/>
      <c r="B356" s="77"/>
      <c r="C356" s="10">
        <v>4127</v>
      </c>
      <c r="D356" s="10" t="s">
        <v>110</v>
      </c>
      <c r="E356" s="9">
        <v>1315.99</v>
      </c>
      <c r="F356" s="9">
        <v>1273.65</v>
      </c>
      <c r="G356" s="68">
        <f t="shared" si="5"/>
        <v>0.9678265032409061</v>
      </c>
      <c r="H356" s="9">
        <v>1315.99</v>
      </c>
      <c r="I356" s="9">
        <v>1273.65</v>
      </c>
      <c r="J356" s="9">
        <v>0</v>
      </c>
      <c r="K356" s="9">
        <v>0</v>
      </c>
    </row>
    <row r="357" spans="1:11" s="4" customFormat="1" ht="13.5" customHeight="1">
      <c r="A357" s="77"/>
      <c r="B357" s="77"/>
      <c r="C357" s="10">
        <v>4129</v>
      </c>
      <c r="D357" s="10" t="s">
        <v>110</v>
      </c>
      <c r="E357" s="9">
        <v>232.21</v>
      </c>
      <c r="F357" s="9">
        <v>224.75</v>
      </c>
      <c r="G357" s="37">
        <f t="shared" si="5"/>
        <v>0.9678739072391369</v>
      </c>
      <c r="H357" s="9">
        <v>232.21</v>
      </c>
      <c r="I357" s="9">
        <v>224.75</v>
      </c>
      <c r="J357" s="9">
        <v>0</v>
      </c>
      <c r="K357" s="9">
        <v>0</v>
      </c>
    </row>
    <row r="358" spans="1:11" s="4" customFormat="1" ht="13.5" customHeight="1">
      <c r="A358" s="77"/>
      <c r="B358" s="77"/>
      <c r="C358" s="10">
        <v>4177</v>
      </c>
      <c r="D358" s="10" t="s">
        <v>105</v>
      </c>
      <c r="E358" s="9">
        <v>270583.94</v>
      </c>
      <c r="F358" s="9">
        <v>165895.44</v>
      </c>
      <c r="G358" s="68">
        <f t="shared" si="5"/>
        <v>0.613101575799362</v>
      </c>
      <c r="H358" s="9">
        <v>270583.94</v>
      </c>
      <c r="I358" s="9">
        <v>165895.44</v>
      </c>
      <c r="J358" s="9">
        <v>0</v>
      </c>
      <c r="K358" s="9">
        <v>0</v>
      </c>
    </row>
    <row r="359" spans="1:11" s="4" customFormat="1" ht="13.5" customHeight="1">
      <c r="A359" s="77"/>
      <c r="B359" s="77"/>
      <c r="C359" s="10">
        <v>4179</v>
      </c>
      <c r="D359" s="10" t="s">
        <v>105</v>
      </c>
      <c r="E359" s="9">
        <v>47750.05</v>
      </c>
      <c r="F359" s="9">
        <v>29278.63</v>
      </c>
      <c r="G359" s="37">
        <f t="shared" si="5"/>
        <v>0.6131643841210638</v>
      </c>
      <c r="H359" s="9">
        <v>47750.05</v>
      </c>
      <c r="I359" s="9">
        <v>29278.63</v>
      </c>
      <c r="J359" s="9">
        <v>0</v>
      </c>
      <c r="K359" s="9">
        <v>0</v>
      </c>
    </row>
    <row r="360" spans="1:11" s="4" customFormat="1" ht="13.5" customHeight="1">
      <c r="A360" s="77"/>
      <c r="B360" s="77"/>
      <c r="C360" s="10">
        <v>4217</v>
      </c>
      <c r="D360" s="10" t="s">
        <v>111</v>
      </c>
      <c r="E360" s="9">
        <v>22513.04</v>
      </c>
      <c r="F360" s="9">
        <v>8783.67</v>
      </c>
      <c r="G360" s="37">
        <f t="shared" si="5"/>
        <v>0.3901592143930806</v>
      </c>
      <c r="H360" s="9">
        <v>22513.04</v>
      </c>
      <c r="I360" s="9">
        <v>8783.67</v>
      </c>
      <c r="J360" s="9">
        <v>0</v>
      </c>
      <c r="K360" s="9">
        <v>0</v>
      </c>
    </row>
    <row r="361" spans="1:11" s="4" customFormat="1" ht="13.5" customHeight="1">
      <c r="A361" s="77"/>
      <c r="B361" s="77"/>
      <c r="C361" s="10">
        <v>4219</v>
      </c>
      <c r="D361" s="10" t="s">
        <v>111</v>
      </c>
      <c r="E361" s="9">
        <v>3972.9</v>
      </c>
      <c r="F361" s="9">
        <v>1550.05</v>
      </c>
      <c r="G361" s="37">
        <f t="shared" si="5"/>
        <v>0.3901558055828236</v>
      </c>
      <c r="H361" s="9">
        <v>3972.9</v>
      </c>
      <c r="I361" s="9">
        <v>1550.05</v>
      </c>
      <c r="J361" s="9">
        <v>0</v>
      </c>
      <c r="K361" s="9">
        <v>0</v>
      </c>
    </row>
    <row r="362" spans="1:11" s="4" customFormat="1" ht="13.5" customHeight="1">
      <c r="A362" s="77"/>
      <c r="B362" s="77"/>
      <c r="C362" s="10">
        <v>4307</v>
      </c>
      <c r="D362" s="10" t="s">
        <v>91</v>
      </c>
      <c r="E362" s="9">
        <v>523126.27</v>
      </c>
      <c r="F362" s="9">
        <v>387190.8</v>
      </c>
      <c r="G362" s="68">
        <f t="shared" si="5"/>
        <v>0.7401478805489925</v>
      </c>
      <c r="H362" s="9">
        <v>523126.27</v>
      </c>
      <c r="I362" s="9">
        <v>387190.8</v>
      </c>
      <c r="J362" s="9">
        <v>0</v>
      </c>
      <c r="K362" s="9">
        <v>0</v>
      </c>
    </row>
    <row r="363" spans="1:11" s="4" customFormat="1" ht="13.5" customHeight="1">
      <c r="A363" s="78"/>
      <c r="B363" s="78"/>
      <c r="C363" s="10">
        <v>4309</v>
      </c>
      <c r="D363" s="10" t="s">
        <v>91</v>
      </c>
      <c r="E363" s="9">
        <v>92616.39</v>
      </c>
      <c r="F363" s="9">
        <v>68327.75</v>
      </c>
      <c r="G363" s="37">
        <f t="shared" si="5"/>
        <v>0.7377500893740299</v>
      </c>
      <c r="H363" s="9">
        <v>92616.39</v>
      </c>
      <c r="I363" s="9">
        <v>68327.75</v>
      </c>
      <c r="J363" s="9">
        <v>0</v>
      </c>
      <c r="K363" s="9">
        <v>0</v>
      </c>
    </row>
    <row r="364" spans="1:11" s="4" customFormat="1" ht="13.5" customHeight="1">
      <c r="A364" s="76"/>
      <c r="B364" s="76"/>
      <c r="C364" s="10">
        <v>4357</v>
      </c>
      <c r="D364" s="10" t="s">
        <v>120</v>
      </c>
      <c r="E364" s="9">
        <v>1799.36</v>
      </c>
      <c r="F364" s="9">
        <v>621</v>
      </c>
      <c r="G364" s="68">
        <f t="shared" si="5"/>
        <v>0.3451227102969945</v>
      </c>
      <c r="H364" s="9">
        <v>1799.36</v>
      </c>
      <c r="I364" s="9">
        <v>621</v>
      </c>
      <c r="J364" s="9">
        <v>0</v>
      </c>
      <c r="K364" s="9">
        <v>0</v>
      </c>
    </row>
    <row r="365" spans="1:11" s="4" customFormat="1" ht="13.5" customHeight="1">
      <c r="A365" s="77"/>
      <c r="B365" s="77"/>
      <c r="C365" s="10">
        <v>4359</v>
      </c>
      <c r="D365" s="10" t="s">
        <v>120</v>
      </c>
      <c r="E365" s="9">
        <v>317.53</v>
      </c>
      <c r="F365" s="9">
        <v>109.62</v>
      </c>
      <c r="G365" s="37">
        <f t="shared" si="5"/>
        <v>0.34522722262463396</v>
      </c>
      <c r="H365" s="9">
        <v>317.53</v>
      </c>
      <c r="I365" s="9">
        <v>109.62</v>
      </c>
      <c r="J365" s="9">
        <v>0</v>
      </c>
      <c r="K365" s="9">
        <v>0</v>
      </c>
    </row>
    <row r="366" spans="1:11" s="4" customFormat="1" ht="39" customHeight="1">
      <c r="A366" s="77"/>
      <c r="B366" s="77"/>
      <c r="C366" s="10">
        <v>4377</v>
      </c>
      <c r="D366" s="8" t="s">
        <v>121</v>
      </c>
      <c r="E366" s="9">
        <v>1460.19</v>
      </c>
      <c r="F366" s="9">
        <v>1221.5</v>
      </c>
      <c r="G366" s="68">
        <f t="shared" si="5"/>
        <v>0.8365349714763147</v>
      </c>
      <c r="H366" s="9">
        <v>1460.19</v>
      </c>
      <c r="I366" s="9">
        <v>1221.5</v>
      </c>
      <c r="J366" s="9">
        <v>0</v>
      </c>
      <c r="K366" s="9">
        <v>0</v>
      </c>
    </row>
    <row r="367" spans="1:11" s="4" customFormat="1" ht="38.25" customHeight="1">
      <c r="A367" s="77"/>
      <c r="B367" s="77"/>
      <c r="C367" s="10">
        <v>4379</v>
      </c>
      <c r="D367" s="8" t="s">
        <v>121</v>
      </c>
      <c r="E367" s="9">
        <v>257.68</v>
      </c>
      <c r="F367" s="9">
        <v>215.56</v>
      </c>
      <c r="G367" s="37">
        <f t="shared" si="5"/>
        <v>0.8365414467556659</v>
      </c>
      <c r="H367" s="9">
        <v>257.68</v>
      </c>
      <c r="I367" s="9">
        <v>215.56</v>
      </c>
      <c r="J367" s="9">
        <v>0</v>
      </c>
      <c r="K367" s="9">
        <v>0</v>
      </c>
    </row>
    <row r="368" spans="1:11" s="4" customFormat="1" ht="27" customHeight="1">
      <c r="A368" s="77"/>
      <c r="B368" s="77"/>
      <c r="C368" s="10">
        <v>4447</v>
      </c>
      <c r="D368" s="8" t="s">
        <v>112</v>
      </c>
      <c r="E368" s="9">
        <v>1018.57</v>
      </c>
      <c r="F368" s="9">
        <v>1018.57</v>
      </c>
      <c r="G368" s="68">
        <f t="shared" si="5"/>
        <v>1</v>
      </c>
      <c r="H368" s="9">
        <v>1018.57</v>
      </c>
      <c r="I368" s="9">
        <v>1018.57</v>
      </c>
      <c r="J368" s="9">
        <v>0</v>
      </c>
      <c r="K368" s="9">
        <v>0</v>
      </c>
    </row>
    <row r="369" spans="1:11" s="4" customFormat="1" ht="24" customHeight="1">
      <c r="A369" s="77"/>
      <c r="B369" s="78"/>
      <c r="C369" s="10">
        <v>4449</v>
      </c>
      <c r="D369" s="8" t="s">
        <v>112</v>
      </c>
      <c r="E369" s="9">
        <v>179.75</v>
      </c>
      <c r="F369" s="9">
        <v>179.75</v>
      </c>
      <c r="G369" s="37">
        <f t="shared" si="5"/>
        <v>1</v>
      </c>
      <c r="H369" s="9">
        <v>179.75</v>
      </c>
      <c r="I369" s="9">
        <v>179.75</v>
      </c>
      <c r="J369" s="9">
        <v>0</v>
      </c>
      <c r="K369" s="9">
        <v>0</v>
      </c>
    </row>
    <row r="370" spans="1:11" s="4" customFormat="1" ht="12.75" customHeight="1">
      <c r="A370" s="77"/>
      <c r="B370" s="76">
        <v>85295</v>
      </c>
      <c r="C370" s="50"/>
      <c r="D370" s="58" t="s">
        <v>8</v>
      </c>
      <c r="E370" s="41">
        <f>E371+E372+E373</f>
        <v>428846.4</v>
      </c>
      <c r="F370" s="41">
        <f>F371+F372+F373</f>
        <v>241689.44</v>
      </c>
      <c r="G370" s="68">
        <f t="shared" si="5"/>
        <v>0.5635804334605583</v>
      </c>
      <c r="H370" s="41">
        <f>H371+H372+H373</f>
        <v>428846.4</v>
      </c>
      <c r="I370" s="41">
        <f>I371+I372+I373</f>
        <v>241689.44</v>
      </c>
      <c r="J370" s="41">
        <v>0</v>
      </c>
      <c r="K370" s="41">
        <v>0</v>
      </c>
    </row>
    <row r="371" spans="1:11" s="4" customFormat="1" ht="38.25" customHeight="1">
      <c r="A371" s="77"/>
      <c r="B371" s="77"/>
      <c r="C371" s="10">
        <v>2810</v>
      </c>
      <c r="D371" s="13" t="s">
        <v>139</v>
      </c>
      <c r="E371" s="9">
        <v>6000</v>
      </c>
      <c r="F371" s="9">
        <v>6000</v>
      </c>
      <c r="G371" s="37">
        <f t="shared" si="5"/>
        <v>1</v>
      </c>
      <c r="H371" s="9">
        <v>6000</v>
      </c>
      <c r="I371" s="9">
        <v>6000</v>
      </c>
      <c r="J371" s="9">
        <v>0</v>
      </c>
      <c r="K371" s="9">
        <v>0</v>
      </c>
    </row>
    <row r="372" spans="1:11" s="4" customFormat="1" ht="37.5" customHeight="1">
      <c r="A372" s="77"/>
      <c r="B372" s="77"/>
      <c r="C372" s="10">
        <v>2820</v>
      </c>
      <c r="D372" s="13" t="s">
        <v>140</v>
      </c>
      <c r="E372" s="9">
        <v>4000</v>
      </c>
      <c r="F372" s="9">
        <v>4000</v>
      </c>
      <c r="G372" s="68">
        <f t="shared" si="5"/>
        <v>1</v>
      </c>
      <c r="H372" s="9">
        <v>4000</v>
      </c>
      <c r="I372" s="9">
        <v>4000</v>
      </c>
      <c r="J372" s="9">
        <v>0</v>
      </c>
      <c r="K372" s="9">
        <v>0</v>
      </c>
    </row>
    <row r="373" spans="1:11" s="4" customFormat="1" ht="12.75" customHeight="1">
      <c r="A373" s="78"/>
      <c r="B373" s="78"/>
      <c r="C373" s="10">
        <v>3110</v>
      </c>
      <c r="D373" s="10" t="s">
        <v>136</v>
      </c>
      <c r="E373" s="9">
        <v>418846.4</v>
      </c>
      <c r="F373" s="9">
        <v>231689.44</v>
      </c>
      <c r="G373" s="37">
        <f t="shared" si="5"/>
        <v>0.5531608723388812</v>
      </c>
      <c r="H373" s="9">
        <v>418846.4</v>
      </c>
      <c r="I373" s="9">
        <v>231689.44</v>
      </c>
      <c r="J373" s="9">
        <v>0</v>
      </c>
      <c r="K373" s="9">
        <v>0</v>
      </c>
    </row>
    <row r="374" spans="1:11" ht="25.5" customHeight="1">
      <c r="A374" s="85">
        <v>853</v>
      </c>
      <c r="B374" s="23"/>
      <c r="C374" s="23"/>
      <c r="D374" s="24" t="s">
        <v>80</v>
      </c>
      <c r="E374" s="25">
        <f>E375+E377+E379</f>
        <v>1623515.3</v>
      </c>
      <c r="F374" s="25">
        <f>F375+F377+F379</f>
        <v>81840.95999999999</v>
      </c>
      <c r="G374" s="68">
        <f t="shared" si="5"/>
        <v>0.050409725119313624</v>
      </c>
      <c r="H374" s="25">
        <f>H375+H377+H379</f>
        <v>1270315.3</v>
      </c>
      <c r="I374" s="25">
        <f>I375+I377+I379</f>
        <v>78928.95999999999</v>
      </c>
      <c r="J374" s="25">
        <f>J375+J377+J379</f>
        <v>353200</v>
      </c>
      <c r="K374" s="25">
        <f>K375+K377+K379</f>
        <v>2912</v>
      </c>
    </row>
    <row r="375" spans="1:11" ht="12.75" customHeight="1">
      <c r="A375" s="86"/>
      <c r="B375" s="76">
        <v>85305</v>
      </c>
      <c r="C375" s="50"/>
      <c r="D375" s="40" t="s">
        <v>141</v>
      </c>
      <c r="E375" s="41">
        <f>E376</f>
        <v>301000</v>
      </c>
      <c r="F375" s="41">
        <f>F376</f>
        <v>2912</v>
      </c>
      <c r="G375" s="37">
        <f t="shared" si="5"/>
        <v>0.009674418604651163</v>
      </c>
      <c r="H375" s="41">
        <f>H376</f>
        <v>0</v>
      </c>
      <c r="I375" s="41">
        <f>I376</f>
        <v>0</v>
      </c>
      <c r="J375" s="41">
        <f>J376</f>
        <v>301000</v>
      </c>
      <c r="K375" s="41">
        <f>K376</f>
        <v>2912</v>
      </c>
    </row>
    <row r="376" spans="1:11" ht="24" customHeight="1">
      <c r="A376" s="86"/>
      <c r="B376" s="78"/>
      <c r="C376" s="23">
        <v>6050</v>
      </c>
      <c r="D376" s="8" t="s">
        <v>99</v>
      </c>
      <c r="E376" s="9">
        <v>301000</v>
      </c>
      <c r="F376" s="9">
        <v>2912</v>
      </c>
      <c r="G376" s="68">
        <f t="shared" si="5"/>
        <v>0.009674418604651163</v>
      </c>
      <c r="H376" s="9">
        <v>0</v>
      </c>
      <c r="I376" s="9">
        <v>0</v>
      </c>
      <c r="J376" s="9">
        <v>301000</v>
      </c>
      <c r="K376" s="9">
        <v>2912</v>
      </c>
    </row>
    <row r="377" spans="1:11" ht="24.75" customHeight="1">
      <c r="A377" s="86"/>
      <c r="B377" s="76">
        <v>85324</v>
      </c>
      <c r="C377" s="50"/>
      <c r="D377" s="40" t="s">
        <v>53</v>
      </c>
      <c r="E377" s="41">
        <f>E378</f>
        <v>122030</v>
      </c>
      <c r="F377" s="41">
        <f>F378</f>
        <v>48286</v>
      </c>
      <c r="G377" s="37">
        <f t="shared" si="5"/>
        <v>0.39568958452839464</v>
      </c>
      <c r="H377" s="41">
        <f>H378</f>
        <v>122030</v>
      </c>
      <c r="I377" s="41">
        <f>I378</f>
        <v>48286</v>
      </c>
      <c r="J377" s="41">
        <v>0</v>
      </c>
      <c r="K377" s="41">
        <v>0</v>
      </c>
    </row>
    <row r="378" spans="1:11" ht="25.5" customHeight="1">
      <c r="A378" s="87"/>
      <c r="B378" s="78"/>
      <c r="C378" s="51">
        <v>4140</v>
      </c>
      <c r="D378" s="8" t="s">
        <v>142</v>
      </c>
      <c r="E378" s="9">
        <v>122030</v>
      </c>
      <c r="F378" s="9">
        <v>48286</v>
      </c>
      <c r="G378" s="37">
        <f t="shared" si="5"/>
        <v>0.39568958452839464</v>
      </c>
      <c r="H378" s="9">
        <v>122030</v>
      </c>
      <c r="I378" s="9">
        <v>48286</v>
      </c>
      <c r="J378" s="9">
        <v>0</v>
      </c>
      <c r="K378" s="9">
        <v>0</v>
      </c>
    </row>
    <row r="379" spans="1:11" ht="12.75" customHeight="1">
      <c r="A379" s="85"/>
      <c r="B379" s="77">
        <v>85395</v>
      </c>
      <c r="C379" s="52"/>
      <c r="D379" s="29" t="s">
        <v>8</v>
      </c>
      <c r="E379" s="44">
        <f>E380+E381+E382+E383+E384+E385+E386+E387+E388+E389+E390+E391+E392+E393+E394+E395+E396+E397+E398</f>
        <v>1200485.3</v>
      </c>
      <c r="F379" s="44">
        <f>F380+F381+F382+F383+F384+F385+F386+F387+F388+F389+F390+F391+F392</f>
        <v>30642.959999999995</v>
      </c>
      <c r="G379" s="37">
        <f t="shared" si="5"/>
        <v>0.025525477071647602</v>
      </c>
      <c r="H379" s="44">
        <f>H380+H381+H382+H383+H384+H385+H386+H387+H388+H389+H390+H391+H392+H393+H394+H395+H396+H397+H398</f>
        <v>1148285.3</v>
      </c>
      <c r="I379" s="44">
        <f>I380+I381+I382+I383+I384+I385+I386+I387+I388+I389+I390+I391+I392</f>
        <v>30642.959999999995</v>
      </c>
      <c r="J379" s="44">
        <f>J397+J398</f>
        <v>52200</v>
      </c>
      <c r="K379" s="44">
        <v>0</v>
      </c>
    </row>
    <row r="380" spans="1:11" ht="37.5" customHeight="1">
      <c r="A380" s="86"/>
      <c r="B380" s="77"/>
      <c r="C380" s="51">
        <v>2820</v>
      </c>
      <c r="D380" s="13" t="s">
        <v>140</v>
      </c>
      <c r="E380" s="9">
        <v>10000</v>
      </c>
      <c r="F380" s="9">
        <v>3800</v>
      </c>
      <c r="G380" s="68">
        <f t="shared" si="5"/>
        <v>0.38</v>
      </c>
      <c r="H380" s="9">
        <v>10000</v>
      </c>
      <c r="I380" s="9">
        <v>3800</v>
      </c>
      <c r="J380" s="9">
        <v>0</v>
      </c>
      <c r="K380" s="9">
        <v>0</v>
      </c>
    </row>
    <row r="381" spans="1:11" ht="12.75" customHeight="1">
      <c r="A381" s="86"/>
      <c r="B381" s="77"/>
      <c r="C381" s="51">
        <v>4017</v>
      </c>
      <c r="D381" s="10" t="s">
        <v>107</v>
      </c>
      <c r="E381" s="9">
        <v>143528.01</v>
      </c>
      <c r="F381" s="9">
        <v>17855.15</v>
      </c>
      <c r="G381" s="37">
        <f t="shared" si="5"/>
        <v>0.12440185020331572</v>
      </c>
      <c r="H381" s="9">
        <v>143528.01</v>
      </c>
      <c r="I381" s="9">
        <v>17855.15</v>
      </c>
      <c r="J381" s="9">
        <v>0</v>
      </c>
      <c r="K381" s="9">
        <v>0</v>
      </c>
    </row>
    <row r="382" spans="1:11" ht="12.75" customHeight="1">
      <c r="A382" s="86"/>
      <c r="B382" s="77"/>
      <c r="C382" s="51">
        <v>4019</v>
      </c>
      <c r="D382" s="10" t="s">
        <v>107</v>
      </c>
      <c r="E382" s="9">
        <v>34811.49</v>
      </c>
      <c r="F382" s="9">
        <v>1779.05</v>
      </c>
      <c r="G382" s="68">
        <f t="shared" si="5"/>
        <v>0.05110525289207673</v>
      </c>
      <c r="H382" s="9">
        <v>34811.49</v>
      </c>
      <c r="I382" s="9">
        <v>1779.05</v>
      </c>
      <c r="J382" s="9">
        <v>0</v>
      </c>
      <c r="K382" s="9">
        <v>0</v>
      </c>
    </row>
    <row r="383" spans="1:11" ht="12" customHeight="1">
      <c r="A383" s="86"/>
      <c r="B383" s="77"/>
      <c r="C383" s="51">
        <v>4117</v>
      </c>
      <c r="D383" s="10" t="s">
        <v>109</v>
      </c>
      <c r="E383" s="9">
        <v>22130.63</v>
      </c>
      <c r="F383" s="9">
        <v>2794.99</v>
      </c>
      <c r="G383" s="37">
        <f t="shared" si="5"/>
        <v>0.12629509417490598</v>
      </c>
      <c r="H383" s="9">
        <v>22130.63</v>
      </c>
      <c r="I383" s="9">
        <v>2794.99</v>
      </c>
      <c r="J383" s="9">
        <v>0</v>
      </c>
      <c r="K383" s="9">
        <v>0</v>
      </c>
    </row>
    <row r="384" spans="1:11" ht="12.75" customHeight="1">
      <c r="A384" s="86"/>
      <c r="B384" s="77"/>
      <c r="C384" s="51">
        <v>4119</v>
      </c>
      <c r="D384" s="10" t="s">
        <v>109</v>
      </c>
      <c r="E384" s="9">
        <v>5304.45</v>
      </c>
      <c r="F384" s="9">
        <v>274.6</v>
      </c>
      <c r="G384" s="68">
        <f t="shared" si="5"/>
        <v>0.05176785529131202</v>
      </c>
      <c r="H384" s="9">
        <v>5304.45</v>
      </c>
      <c r="I384" s="9">
        <v>274.6</v>
      </c>
      <c r="J384" s="9">
        <v>0</v>
      </c>
      <c r="K384" s="9">
        <v>0</v>
      </c>
    </row>
    <row r="385" spans="1:11" ht="12.75" customHeight="1">
      <c r="A385" s="86"/>
      <c r="B385" s="77"/>
      <c r="C385" s="51">
        <v>4127</v>
      </c>
      <c r="D385" s="10" t="s">
        <v>110</v>
      </c>
      <c r="E385" s="9">
        <v>3513.92</v>
      </c>
      <c r="F385" s="9">
        <v>425.42</v>
      </c>
      <c r="G385" s="37">
        <f t="shared" si="5"/>
        <v>0.12106707039431745</v>
      </c>
      <c r="H385" s="9">
        <v>3513.92</v>
      </c>
      <c r="I385" s="9">
        <v>425.42</v>
      </c>
      <c r="J385" s="9">
        <v>0</v>
      </c>
      <c r="K385" s="9">
        <v>0</v>
      </c>
    </row>
    <row r="386" spans="1:11" ht="11.25" customHeight="1">
      <c r="A386" s="86"/>
      <c r="B386" s="77"/>
      <c r="C386" s="51">
        <v>4129</v>
      </c>
      <c r="D386" s="10" t="s">
        <v>110</v>
      </c>
      <c r="E386" s="9">
        <v>851.9</v>
      </c>
      <c r="F386" s="9">
        <v>38.96</v>
      </c>
      <c r="G386" s="68">
        <f t="shared" si="5"/>
        <v>0.04573306726141566</v>
      </c>
      <c r="H386" s="9">
        <v>851.9</v>
      </c>
      <c r="I386" s="9">
        <v>38.96</v>
      </c>
      <c r="J386" s="9">
        <v>0</v>
      </c>
      <c r="K386" s="9">
        <v>0</v>
      </c>
    </row>
    <row r="387" spans="1:11" ht="12.75" customHeight="1">
      <c r="A387" s="86"/>
      <c r="B387" s="77"/>
      <c r="C387" s="51">
        <v>4177</v>
      </c>
      <c r="D387" s="10" t="s">
        <v>105</v>
      </c>
      <c r="E387" s="9">
        <v>19868.75</v>
      </c>
      <c r="F387" s="9">
        <v>0</v>
      </c>
      <c r="G387" s="37">
        <f t="shared" si="5"/>
        <v>0</v>
      </c>
      <c r="H387" s="9">
        <v>19868.75</v>
      </c>
      <c r="I387" s="9">
        <v>0</v>
      </c>
      <c r="J387" s="9">
        <v>0</v>
      </c>
      <c r="K387" s="9">
        <v>0</v>
      </c>
    </row>
    <row r="388" spans="1:11" ht="12" customHeight="1">
      <c r="A388" s="86"/>
      <c r="B388" s="77"/>
      <c r="C388" s="51">
        <v>4179</v>
      </c>
      <c r="D388" s="10" t="s">
        <v>105</v>
      </c>
      <c r="E388" s="9">
        <v>7631.25</v>
      </c>
      <c r="F388" s="9">
        <v>0</v>
      </c>
      <c r="G388" s="68">
        <f t="shared" si="5"/>
        <v>0</v>
      </c>
      <c r="H388" s="9">
        <v>7631.25</v>
      </c>
      <c r="I388" s="9">
        <v>0</v>
      </c>
      <c r="J388" s="9">
        <v>0</v>
      </c>
      <c r="K388" s="9">
        <v>0</v>
      </c>
    </row>
    <row r="389" spans="1:11" ht="12" customHeight="1">
      <c r="A389" s="86"/>
      <c r="B389" s="77"/>
      <c r="C389" s="51">
        <v>4217</v>
      </c>
      <c r="D389" s="10" t="s">
        <v>111</v>
      </c>
      <c r="E389" s="9">
        <v>403551.27</v>
      </c>
      <c r="F389" s="9">
        <v>808.03</v>
      </c>
      <c r="G389" s="37">
        <f t="shared" si="5"/>
        <v>0.0020022982457718443</v>
      </c>
      <c r="H389" s="9">
        <v>403551.27</v>
      </c>
      <c r="I389" s="9">
        <v>808.03</v>
      </c>
      <c r="J389" s="9">
        <v>0</v>
      </c>
      <c r="K389" s="9">
        <v>0</v>
      </c>
    </row>
    <row r="390" spans="1:11" ht="12" customHeight="1">
      <c r="A390" s="86"/>
      <c r="B390" s="77"/>
      <c r="C390" s="51">
        <v>4219</v>
      </c>
      <c r="D390" s="10" t="s">
        <v>111</v>
      </c>
      <c r="E390" s="9">
        <v>154339.63</v>
      </c>
      <c r="F390" s="9">
        <v>42.77</v>
      </c>
      <c r="G390" s="68">
        <f t="shared" si="5"/>
        <v>0.00027711612370717747</v>
      </c>
      <c r="H390" s="9">
        <v>154339.63</v>
      </c>
      <c r="I390" s="9">
        <v>42.77</v>
      </c>
      <c r="J390" s="9">
        <v>0</v>
      </c>
      <c r="K390" s="9">
        <v>0</v>
      </c>
    </row>
    <row r="391" spans="1:11" ht="12.75" customHeight="1">
      <c r="A391" s="86"/>
      <c r="B391" s="77"/>
      <c r="C391" s="51">
        <v>4307</v>
      </c>
      <c r="D391" s="10" t="s">
        <v>91</v>
      </c>
      <c r="E391" s="9">
        <v>197112.12</v>
      </c>
      <c r="F391" s="9">
        <v>2102.58</v>
      </c>
      <c r="G391" s="37">
        <f t="shared" si="5"/>
        <v>0.010666923982147825</v>
      </c>
      <c r="H391" s="9">
        <v>197112.12</v>
      </c>
      <c r="I391" s="9">
        <v>2102.58</v>
      </c>
      <c r="J391" s="9">
        <v>0</v>
      </c>
      <c r="K391" s="9">
        <v>0</v>
      </c>
    </row>
    <row r="392" spans="1:11" ht="12.75" customHeight="1">
      <c r="A392" s="86"/>
      <c r="B392" s="77"/>
      <c r="C392" s="51">
        <v>4309</v>
      </c>
      <c r="D392" s="10" t="s">
        <v>91</v>
      </c>
      <c r="E392" s="9">
        <v>46121.88</v>
      </c>
      <c r="F392" s="9">
        <v>721.41</v>
      </c>
      <c r="G392" s="68">
        <f aca="true" t="shared" si="6" ref="G392:G455">F392/E392</f>
        <v>0.01564138322201957</v>
      </c>
      <c r="H392" s="9">
        <v>46121.88</v>
      </c>
      <c r="I392" s="9">
        <v>721.41</v>
      </c>
      <c r="J392" s="9">
        <v>0</v>
      </c>
      <c r="K392" s="9">
        <v>0</v>
      </c>
    </row>
    <row r="393" spans="1:11" ht="12.75" customHeight="1">
      <c r="A393" s="86"/>
      <c r="B393" s="77"/>
      <c r="C393" s="51">
        <v>4357</v>
      </c>
      <c r="D393" s="10" t="s">
        <v>120</v>
      </c>
      <c r="E393" s="9">
        <v>58898.2</v>
      </c>
      <c r="F393" s="9">
        <v>0</v>
      </c>
      <c r="G393" s="37">
        <f t="shared" si="6"/>
        <v>0</v>
      </c>
      <c r="H393" s="9">
        <v>58898.2</v>
      </c>
      <c r="I393" s="9">
        <v>0</v>
      </c>
      <c r="J393" s="9">
        <v>0</v>
      </c>
      <c r="K393" s="9">
        <v>0</v>
      </c>
    </row>
    <row r="394" spans="1:11" ht="12.75" customHeight="1">
      <c r="A394" s="86"/>
      <c r="B394" s="77"/>
      <c r="C394" s="51">
        <v>4359</v>
      </c>
      <c r="D394" s="10" t="s">
        <v>120</v>
      </c>
      <c r="E394" s="9">
        <v>22621.8</v>
      </c>
      <c r="F394" s="9">
        <v>0</v>
      </c>
      <c r="G394" s="68">
        <f t="shared" si="6"/>
        <v>0</v>
      </c>
      <c r="H394" s="9">
        <v>22621.8</v>
      </c>
      <c r="I394" s="9">
        <v>0</v>
      </c>
      <c r="J394" s="9">
        <v>0</v>
      </c>
      <c r="K394" s="9">
        <v>0</v>
      </c>
    </row>
    <row r="395" spans="1:11" ht="12.75" customHeight="1">
      <c r="A395" s="86"/>
      <c r="B395" s="77"/>
      <c r="C395" s="51">
        <v>4437</v>
      </c>
      <c r="D395" s="8" t="s">
        <v>95</v>
      </c>
      <c r="E395" s="9">
        <v>13005</v>
      </c>
      <c r="F395" s="9">
        <v>0</v>
      </c>
      <c r="G395" s="37">
        <f t="shared" si="6"/>
        <v>0</v>
      </c>
      <c r="H395" s="9">
        <v>13005</v>
      </c>
      <c r="I395" s="9">
        <v>0</v>
      </c>
      <c r="J395" s="9">
        <v>0</v>
      </c>
      <c r="K395" s="9">
        <v>0</v>
      </c>
    </row>
    <row r="396" spans="1:11" ht="12.75" customHeight="1">
      <c r="A396" s="86"/>
      <c r="B396" s="77"/>
      <c r="C396" s="51">
        <v>4439</v>
      </c>
      <c r="D396" s="8" t="s">
        <v>95</v>
      </c>
      <c r="E396" s="9">
        <v>4995</v>
      </c>
      <c r="F396" s="9">
        <v>0</v>
      </c>
      <c r="G396" s="68">
        <f t="shared" si="6"/>
        <v>0</v>
      </c>
      <c r="H396" s="9">
        <v>4995</v>
      </c>
      <c r="I396" s="9">
        <v>0</v>
      </c>
      <c r="J396" s="9">
        <v>0</v>
      </c>
      <c r="K396" s="9">
        <v>0</v>
      </c>
    </row>
    <row r="397" spans="1:11" ht="27" customHeight="1">
      <c r="A397" s="86"/>
      <c r="B397" s="77"/>
      <c r="C397" s="51">
        <v>6067</v>
      </c>
      <c r="D397" s="8" t="s">
        <v>100</v>
      </c>
      <c r="E397" s="9">
        <v>37714.5</v>
      </c>
      <c r="F397" s="9">
        <v>0</v>
      </c>
      <c r="G397" s="37">
        <f t="shared" si="6"/>
        <v>0</v>
      </c>
      <c r="H397" s="9">
        <v>0</v>
      </c>
      <c r="I397" s="9">
        <v>0</v>
      </c>
      <c r="J397" s="9">
        <v>37714.5</v>
      </c>
      <c r="K397" s="9">
        <v>0</v>
      </c>
    </row>
    <row r="398" spans="1:11" ht="26.25" customHeight="1">
      <c r="A398" s="87"/>
      <c r="B398" s="78"/>
      <c r="C398" s="51">
        <v>6069</v>
      </c>
      <c r="D398" s="8" t="s">
        <v>100</v>
      </c>
      <c r="E398" s="9">
        <v>14485.5</v>
      </c>
      <c r="F398" s="9">
        <v>0</v>
      </c>
      <c r="G398" s="68">
        <f t="shared" si="6"/>
        <v>0</v>
      </c>
      <c r="H398" s="9">
        <v>0</v>
      </c>
      <c r="I398" s="9">
        <v>0</v>
      </c>
      <c r="J398" s="9">
        <v>14485.5</v>
      </c>
      <c r="K398" s="9">
        <v>0</v>
      </c>
    </row>
    <row r="399" spans="1:11" ht="25.5" customHeight="1">
      <c r="A399" s="85">
        <v>854</v>
      </c>
      <c r="B399" s="21"/>
      <c r="C399" s="21"/>
      <c r="D399" s="24" t="s">
        <v>14</v>
      </c>
      <c r="E399" s="25">
        <f>E400+E405+E407</f>
        <v>669307</v>
      </c>
      <c r="F399" s="25">
        <f>F400+F405+F407</f>
        <v>305337.42</v>
      </c>
      <c r="G399" s="37">
        <f t="shared" si="6"/>
        <v>0.45619935246456406</v>
      </c>
      <c r="H399" s="25">
        <f>H400+H405+H407</f>
        <v>669307</v>
      </c>
      <c r="I399" s="25">
        <f>I400+I405+I407</f>
        <v>305337.42</v>
      </c>
      <c r="J399" s="25">
        <v>0</v>
      </c>
      <c r="K399" s="25">
        <v>0</v>
      </c>
    </row>
    <row r="400" spans="1:11" s="4" customFormat="1" ht="14.25" customHeight="1">
      <c r="A400" s="86"/>
      <c r="B400" s="76">
        <v>85401</v>
      </c>
      <c r="C400" s="50"/>
      <c r="D400" s="58" t="s">
        <v>40</v>
      </c>
      <c r="E400" s="41">
        <f>E401+E402+E403+E404</f>
        <v>541850</v>
      </c>
      <c r="F400" s="41">
        <f>F401+F402+F403+F404</f>
        <v>263572.42</v>
      </c>
      <c r="G400" s="68">
        <f t="shared" si="6"/>
        <v>0.4864305988742271</v>
      </c>
      <c r="H400" s="41">
        <f>H401+H402+H403+H404</f>
        <v>541850</v>
      </c>
      <c r="I400" s="41">
        <f>I401+I402+I403+I404</f>
        <v>263572.42</v>
      </c>
      <c r="J400" s="41">
        <v>0</v>
      </c>
      <c r="K400" s="41">
        <v>0</v>
      </c>
    </row>
    <row r="401" spans="1:11" s="4" customFormat="1" ht="14.25" customHeight="1">
      <c r="A401" s="86"/>
      <c r="B401" s="77"/>
      <c r="C401" s="10">
        <v>4010</v>
      </c>
      <c r="D401" s="10" t="s">
        <v>107</v>
      </c>
      <c r="E401" s="9">
        <v>429798</v>
      </c>
      <c r="F401" s="9">
        <v>196759.99</v>
      </c>
      <c r="G401" s="37">
        <f t="shared" si="6"/>
        <v>0.4577964299508141</v>
      </c>
      <c r="H401" s="9">
        <v>429798</v>
      </c>
      <c r="I401" s="9">
        <v>196759.99</v>
      </c>
      <c r="J401" s="9">
        <v>0</v>
      </c>
      <c r="K401" s="9">
        <v>0</v>
      </c>
    </row>
    <row r="402" spans="1:11" s="4" customFormat="1" ht="14.25" customHeight="1">
      <c r="A402" s="86"/>
      <c r="B402" s="77"/>
      <c r="C402" s="10">
        <v>4040</v>
      </c>
      <c r="D402" s="10" t="s">
        <v>108</v>
      </c>
      <c r="E402" s="9">
        <v>29507</v>
      </c>
      <c r="F402" s="9">
        <v>27321.16</v>
      </c>
      <c r="G402" s="68">
        <f t="shared" si="6"/>
        <v>0.9259213068085539</v>
      </c>
      <c r="H402" s="9">
        <v>29507</v>
      </c>
      <c r="I402" s="9">
        <v>27321.16</v>
      </c>
      <c r="J402" s="9">
        <v>0</v>
      </c>
      <c r="K402" s="9">
        <v>0</v>
      </c>
    </row>
    <row r="403" spans="1:11" s="4" customFormat="1" ht="14.25" customHeight="1">
      <c r="A403" s="86"/>
      <c r="B403" s="77"/>
      <c r="C403" s="10">
        <v>4110</v>
      </c>
      <c r="D403" s="10" t="s">
        <v>109</v>
      </c>
      <c r="E403" s="9">
        <v>70946</v>
      </c>
      <c r="F403" s="9">
        <v>34423.61</v>
      </c>
      <c r="G403" s="37">
        <f t="shared" si="6"/>
        <v>0.48520860936486904</v>
      </c>
      <c r="H403" s="9">
        <v>70946</v>
      </c>
      <c r="I403" s="9">
        <v>34423.61</v>
      </c>
      <c r="J403" s="9">
        <v>0</v>
      </c>
      <c r="K403" s="9">
        <v>0</v>
      </c>
    </row>
    <row r="404" spans="1:11" s="4" customFormat="1" ht="14.25" customHeight="1">
      <c r="A404" s="87"/>
      <c r="B404" s="78"/>
      <c r="C404" s="10">
        <v>4120</v>
      </c>
      <c r="D404" s="10" t="s">
        <v>110</v>
      </c>
      <c r="E404" s="9">
        <v>11599</v>
      </c>
      <c r="F404" s="9">
        <v>5067.66</v>
      </c>
      <c r="G404" s="37">
        <f t="shared" si="6"/>
        <v>0.4369049055953099</v>
      </c>
      <c r="H404" s="9">
        <v>11599</v>
      </c>
      <c r="I404" s="9">
        <v>5067.66</v>
      </c>
      <c r="J404" s="9">
        <v>0</v>
      </c>
      <c r="K404" s="9">
        <v>0</v>
      </c>
    </row>
    <row r="405" spans="1:11" s="4" customFormat="1" ht="37.5" customHeight="1">
      <c r="A405" s="76"/>
      <c r="B405" s="77">
        <v>85412</v>
      </c>
      <c r="C405" s="50"/>
      <c r="D405" s="40" t="s">
        <v>66</v>
      </c>
      <c r="E405" s="41">
        <v>20000</v>
      </c>
      <c r="F405" s="41">
        <f>F406</f>
        <v>13000</v>
      </c>
      <c r="G405" s="37">
        <f t="shared" si="6"/>
        <v>0.65</v>
      </c>
      <c r="H405" s="41">
        <v>20000</v>
      </c>
      <c r="I405" s="41">
        <f>I406</f>
        <v>13000</v>
      </c>
      <c r="J405" s="41">
        <v>0</v>
      </c>
      <c r="K405" s="41">
        <v>0</v>
      </c>
    </row>
    <row r="406" spans="1:11" s="4" customFormat="1" ht="38.25" customHeight="1">
      <c r="A406" s="77"/>
      <c r="B406" s="78"/>
      <c r="C406" s="10">
        <v>2820</v>
      </c>
      <c r="D406" s="13" t="s">
        <v>140</v>
      </c>
      <c r="E406" s="9">
        <v>20000</v>
      </c>
      <c r="F406" s="9">
        <v>13000</v>
      </c>
      <c r="G406" s="68">
        <f t="shared" si="6"/>
        <v>0.65</v>
      </c>
      <c r="H406" s="9">
        <v>20000</v>
      </c>
      <c r="I406" s="9">
        <v>13000</v>
      </c>
      <c r="J406" s="9">
        <v>0</v>
      </c>
      <c r="K406" s="9">
        <v>0</v>
      </c>
    </row>
    <row r="407" spans="1:11" s="4" customFormat="1" ht="14.25" customHeight="1">
      <c r="A407" s="77"/>
      <c r="B407" s="76">
        <v>85415</v>
      </c>
      <c r="C407" s="50"/>
      <c r="D407" s="58" t="s">
        <v>41</v>
      </c>
      <c r="E407" s="41">
        <f>E408+E409</f>
        <v>107457</v>
      </c>
      <c r="F407" s="41">
        <f>F408+F409</f>
        <v>28765</v>
      </c>
      <c r="G407" s="37">
        <f t="shared" si="6"/>
        <v>0.2676884707371321</v>
      </c>
      <c r="H407" s="41">
        <f>H408+H409</f>
        <v>107457</v>
      </c>
      <c r="I407" s="41">
        <f>I408+I409</f>
        <v>28765</v>
      </c>
      <c r="J407" s="41">
        <v>0</v>
      </c>
      <c r="K407" s="41">
        <v>0</v>
      </c>
    </row>
    <row r="408" spans="1:11" s="4" customFormat="1" ht="14.25" customHeight="1">
      <c r="A408" s="77"/>
      <c r="B408" s="77"/>
      <c r="C408" s="10">
        <v>3240</v>
      </c>
      <c r="D408" s="13" t="s">
        <v>143</v>
      </c>
      <c r="E408" s="9">
        <v>35000</v>
      </c>
      <c r="F408" s="9">
        <v>27670</v>
      </c>
      <c r="G408" s="68">
        <f t="shared" si="6"/>
        <v>0.7905714285714286</v>
      </c>
      <c r="H408" s="9">
        <v>35000</v>
      </c>
      <c r="I408" s="9">
        <v>27670</v>
      </c>
      <c r="J408" s="9">
        <v>0</v>
      </c>
      <c r="K408" s="9">
        <v>0</v>
      </c>
    </row>
    <row r="409" spans="1:11" s="4" customFormat="1" ht="14.25" customHeight="1">
      <c r="A409" s="78"/>
      <c r="B409" s="78"/>
      <c r="C409" s="10">
        <v>3260</v>
      </c>
      <c r="D409" s="13" t="s">
        <v>144</v>
      </c>
      <c r="E409" s="9">
        <v>72457</v>
      </c>
      <c r="F409" s="9">
        <v>1095</v>
      </c>
      <c r="G409" s="37">
        <f t="shared" si="6"/>
        <v>0.015112411499234028</v>
      </c>
      <c r="H409" s="9">
        <v>72457</v>
      </c>
      <c r="I409" s="9">
        <v>1095</v>
      </c>
      <c r="J409" s="9">
        <v>0</v>
      </c>
      <c r="K409" s="9">
        <v>0</v>
      </c>
    </row>
    <row r="410" spans="1:11" ht="26.25" customHeight="1">
      <c r="A410" s="85">
        <v>900</v>
      </c>
      <c r="B410" s="20"/>
      <c r="C410" s="20"/>
      <c r="D410" s="32" t="s">
        <v>16</v>
      </c>
      <c r="E410" s="35">
        <f>E411+E413+E416+E418+E422</f>
        <v>5959541.39</v>
      </c>
      <c r="F410" s="35">
        <f>F411+F413+F416+F418+F422</f>
        <v>1721786.48</v>
      </c>
      <c r="G410" s="68">
        <f t="shared" si="6"/>
        <v>0.28891258023463445</v>
      </c>
      <c r="H410" s="35">
        <f>H411+H413+H416+H418+H422</f>
        <v>5029604.2</v>
      </c>
      <c r="I410" s="35">
        <f>I411+I413+I416+I418+I422</f>
        <v>1721729.08</v>
      </c>
      <c r="J410" s="35">
        <f>J411+J413+J418+J422</f>
        <v>929937.19</v>
      </c>
      <c r="K410" s="35">
        <f>K411+K413+K416+K418+K422</f>
        <v>57.4</v>
      </c>
    </row>
    <row r="411" spans="1:11" s="4" customFormat="1" ht="13.5" customHeight="1">
      <c r="A411" s="86"/>
      <c r="B411" s="76">
        <v>90001</v>
      </c>
      <c r="C411" s="50"/>
      <c r="D411" s="40" t="s">
        <v>17</v>
      </c>
      <c r="E411" s="41">
        <f>E412</f>
        <v>886937.19</v>
      </c>
      <c r="F411" s="41">
        <f>F412</f>
        <v>57.4</v>
      </c>
      <c r="G411" s="37">
        <f t="shared" si="6"/>
        <v>6.471709682170392E-05</v>
      </c>
      <c r="H411" s="41">
        <f>H412</f>
        <v>0</v>
      </c>
      <c r="I411" s="41">
        <f>I412</f>
        <v>0</v>
      </c>
      <c r="J411" s="41">
        <f>J412</f>
        <v>886937.19</v>
      </c>
      <c r="K411" s="41">
        <f>K412</f>
        <v>57.4</v>
      </c>
    </row>
    <row r="412" spans="1:11" s="4" customFormat="1" ht="24.75" customHeight="1">
      <c r="A412" s="86"/>
      <c r="B412" s="78"/>
      <c r="C412" s="10">
        <v>6050</v>
      </c>
      <c r="D412" s="8" t="s">
        <v>99</v>
      </c>
      <c r="E412" s="9">
        <v>886937.19</v>
      </c>
      <c r="F412" s="9">
        <v>57.4</v>
      </c>
      <c r="G412" s="68">
        <f t="shared" si="6"/>
        <v>6.471709682170392E-05</v>
      </c>
      <c r="H412" s="9">
        <v>0</v>
      </c>
      <c r="I412" s="9">
        <v>0</v>
      </c>
      <c r="J412" s="9">
        <v>886937.19</v>
      </c>
      <c r="K412" s="9">
        <v>57.4</v>
      </c>
    </row>
    <row r="413" spans="1:11" s="4" customFormat="1" ht="12.75">
      <c r="A413" s="86"/>
      <c r="B413" s="76">
        <v>90003</v>
      </c>
      <c r="C413" s="50"/>
      <c r="D413" s="29" t="s">
        <v>42</v>
      </c>
      <c r="E413" s="41">
        <f>E414+E415</f>
        <v>1040000</v>
      </c>
      <c r="F413" s="41">
        <f>F414+F415</f>
        <v>480318.31</v>
      </c>
      <c r="G413" s="37">
        <f t="shared" si="6"/>
        <v>0.46184452884615385</v>
      </c>
      <c r="H413" s="41">
        <f>H414+H415</f>
        <v>1040000</v>
      </c>
      <c r="I413" s="41">
        <f>I414+I415</f>
        <v>480318.31</v>
      </c>
      <c r="J413" s="41">
        <v>0</v>
      </c>
      <c r="K413" s="41">
        <v>0</v>
      </c>
    </row>
    <row r="414" spans="1:11" s="4" customFormat="1" ht="12.75">
      <c r="A414" s="86"/>
      <c r="B414" s="77"/>
      <c r="C414" s="10">
        <v>4210</v>
      </c>
      <c r="D414" s="10" t="s">
        <v>111</v>
      </c>
      <c r="E414" s="9">
        <v>20000</v>
      </c>
      <c r="F414" s="9">
        <v>460.9</v>
      </c>
      <c r="G414" s="68">
        <f t="shared" si="6"/>
        <v>0.023045</v>
      </c>
      <c r="H414" s="9">
        <v>20000</v>
      </c>
      <c r="I414" s="9">
        <v>460.9</v>
      </c>
      <c r="J414" s="9">
        <v>0</v>
      </c>
      <c r="K414" s="9">
        <v>0</v>
      </c>
    </row>
    <row r="415" spans="1:11" s="4" customFormat="1" ht="12.75">
      <c r="A415" s="86"/>
      <c r="B415" s="78"/>
      <c r="C415" s="10">
        <v>4300</v>
      </c>
      <c r="D415" s="10" t="s">
        <v>91</v>
      </c>
      <c r="E415" s="9">
        <v>1020000</v>
      </c>
      <c r="F415" s="9">
        <v>479857.41</v>
      </c>
      <c r="G415" s="37">
        <f t="shared" si="6"/>
        <v>0.47044844117647056</v>
      </c>
      <c r="H415" s="9">
        <v>1020000</v>
      </c>
      <c r="I415" s="9">
        <v>479857.41</v>
      </c>
      <c r="J415" s="9">
        <v>0</v>
      </c>
      <c r="K415" s="9">
        <v>0</v>
      </c>
    </row>
    <row r="416" spans="1:11" s="4" customFormat="1" ht="15.75" customHeight="1">
      <c r="A416" s="86"/>
      <c r="B416" s="76">
        <v>90004</v>
      </c>
      <c r="C416" s="50"/>
      <c r="D416" s="40" t="s">
        <v>43</v>
      </c>
      <c r="E416" s="41">
        <f>E417</f>
        <v>930000</v>
      </c>
      <c r="F416" s="41">
        <f>F417</f>
        <v>280632.81</v>
      </c>
      <c r="G416" s="68">
        <f t="shared" si="6"/>
        <v>0.3017557096774193</v>
      </c>
      <c r="H416" s="41">
        <f>H417</f>
        <v>930000</v>
      </c>
      <c r="I416" s="41">
        <f>I417</f>
        <v>280632.81</v>
      </c>
      <c r="J416" s="41">
        <v>0</v>
      </c>
      <c r="K416" s="41">
        <v>0</v>
      </c>
    </row>
    <row r="417" spans="1:11" s="4" customFormat="1" ht="15.75" customHeight="1">
      <c r="A417" s="86"/>
      <c r="B417" s="78"/>
      <c r="C417" s="10">
        <v>4300</v>
      </c>
      <c r="D417" s="10" t="s">
        <v>91</v>
      </c>
      <c r="E417" s="9">
        <v>930000</v>
      </c>
      <c r="F417" s="9">
        <v>280632.81</v>
      </c>
      <c r="G417" s="37">
        <f t="shared" si="6"/>
        <v>0.3017557096774193</v>
      </c>
      <c r="H417" s="9">
        <v>930000</v>
      </c>
      <c r="I417" s="9">
        <v>280632.81</v>
      </c>
      <c r="J417" s="9">
        <v>0</v>
      </c>
      <c r="K417" s="9">
        <v>0</v>
      </c>
    </row>
    <row r="418" spans="1:11" s="4" customFormat="1" ht="12.75">
      <c r="A418" s="86"/>
      <c r="B418" s="76">
        <v>90015</v>
      </c>
      <c r="C418" s="50"/>
      <c r="D418" s="29" t="s">
        <v>44</v>
      </c>
      <c r="E418" s="41">
        <f>E419+E420+E421</f>
        <v>1470000</v>
      </c>
      <c r="F418" s="41">
        <f>F419</f>
        <v>569164.63</v>
      </c>
      <c r="G418" s="68">
        <f t="shared" si="6"/>
        <v>0.3871868231292517</v>
      </c>
      <c r="H418" s="41">
        <f>H419+H420+H421</f>
        <v>1435000</v>
      </c>
      <c r="I418" s="41">
        <f>I419</f>
        <v>569164.63</v>
      </c>
      <c r="J418" s="41">
        <f>J421</f>
        <v>35000</v>
      </c>
      <c r="K418" s="41">
        <v>0</v>
      </c>
    </row>
    <row r="419" spans="1:11" s="4" customFormat="1" ht="12.75">
      <c r="A419" s="86"/>
      <c r="B419" s="77"/>
      <c r="C419" s="10">
        <v>4260</v>
      </c>
      <c r="D419" s="10" t="s">
        <v>118</v>
      </c>
      <c r="E419" s="9">
        <v>1400000</v>
      </c>
      <c r="F419" s="9">
        <v>569164.63</v>
      </c>
      <c r="G419" s="37">
        <f t="shared" si="6"/>
        <v>0.4065461642857143</v>
      </c>
      <c r="H419" s="9">
        <v>1400000</v>
      </c>
      <c r="I419" s="9">
        <v>569164.63</v>
      </c>
      <c r="J419" s="9">
        <v>0</v>
      </c>
      <c r="K419" s="9">
        <v>0</v>
      </c>
    </row>
    <row r="420" spans="1:11" s="4" customFormat="1" ht="12.75">
      <c r="A420" s="86"/>
      <c r="B420" s="77"/>
      <c r="C420" s="10">
        <v>4270</v>
      </c>
      <c r="D420" s="10" t="s">
        <v>98</v>
      </c>
      <c r="E420" s="9">
        <v>35000</v>
      </c>
      <c r="F420" s="9">
        <v>0</v>
      </c>
      <c r="G420" s="37">
        <f t="shared" si="6"/>
        <v>0</v>
      </c>
      <c r="H420" s="9">
        <v>35000</v>
      </c>
      <c r="I420" s="9">
        <v>0</v>
      </c>
      <c r="J420" s="9">
        <v>0</v>
      </c>
      <c r="K420" s="9">
        <v>0</v>
      </c>
    </row>
    <row r="421" spans="1:11" s="4" customFormat="1" ht="25.5">
      <c r="A421" s="86"/>
      <c r="B421" s="78"/>
      <c r="C421" s="10">
        <v>6050</v>
      </c>
      <c r="D421" s="8" t="s">
        <v>99</v>
      </c>
      <c r="E421" s="9">
        <v>35000</v>
      </c>
      <c r="F421" s="9">
        <v>0</v>
      </c>
      <c r="G421" s="68">
        <f t="shared" si="6"/>
        <v>0</v>
      </c>
      <c r="H421" s="9">
        <v>0</v>
      </c>
      <c r="I421" s="9">
        <v>0</v>
      </c>
      <c r="J421" s="9">
        <v>35000</v>
      </c>
      <c r="K421" s="9">
        <v>0</v>
      </c>
    </row>
    <row r="422" spans="1:11" s="4" customFormat="1" ht="12.75">
      <c r="A422" s="86"/>
      <c r="B422" s="76">
        <v>90095</v>
      </c>
      <c r="C422" s="50"/>
      <c r="D422" s="29" t="s">
        <v>8</v>
      </c>
      <c r="E422" s="41">
        <f>E423+E424+E425+E426+E427</f>
        <v>1632604.2</v>
      </c>
      <c r="F422" s="41">
        <f>F423+F424+F425+F426+F427</f>
        <v>391613.33</v>
      </c>
      <c r="G422" s="37">
        <f t="shared" si="6"/>
        <v>0.23987034334470048</v>
      </c>
      <c r="H422" s="41">
        <f>H423+H424+H425+H426+H427</f>
        <v>1624604.2</v>
      </c>
      <c r="I422" s="41">
        <f>I423+I424+I425+I426+I427</f>
        <v>391613.33</v>
      </c>
      <c r="J422" s="41">
        <f>J427</f>
        <v>8000</v>
      </c>
      <c r="K422" s="41">
        <v>0</v>
      </c>
    </row>
    <row r="423" spans="1:11" s="4" customFormat="1" ht="12.75">
      <c r="A423" s="86"/>
      <c r="B423" s="77"/>
      <c r="C423" s="10">
        <v>4270</v>
      </c>
      <c r="D423" s="10" t="s">
        <v>98</v>
      </c>
      <c r="E423" s="9">
        <v>895000</v>
      </c>
      <c r="F423" s="9">
        <v>344490.02</v>
      </c>
      <c r="G423" s="37">
        <f t="shared" si="6"/>
        <v>0.38490505027932964</v>
      </c>
      <c r="H423" s="9">
        <v>895000</v>
      </c>
      <c r="I423" s="9">
        <v>344490.02</v>
      </c>
      <c r="J423" s="9">
        <v>0</v>
      </c>
      <c r="K423" s="9">
        <v>0</v>
      </c>
    </row>
    <row r="424" spans="1:11" s="4" customFormat="1" ht="12.75">
      <c r="A424" s="86"/>
      <c r="B424" s="77"/>
      <c r="C424" s="10">
        <v>4300</v>
      </c>
      <c r="D424" s="10" t="s">
        <v>91</v>
      </c>
      <c r="E424" s="9">
        <v>700000</v>
      </c>
      <c r="F424" s="9">
        <v>19761.14</v>
      </c>
      <c r="G424" s="68">
        <f t="shared" si="6"/>
        <v>0.0282302</v>
      </c>
      <c r="H424" s="9">
        <v>700000</v>
      </c>
      <c r="I424" s="9">
        <v>19761.14</v>
      </c>
      <c r="J424" s="9">
        <v>0</v>
      </c>
      <c r="K424" s="9">
        <v>0</v>
      </c>
    </row>
    <row r="425" spans="1:11" s="4" customFormat="1" ht="12.75">
      <c r="A425" s="86"/>
      <c r="B425" s="77"/>
      <c r="C425" s="10">
        <v>4430</v>
      </c>
      <c r="D425" s="8" t="s">
        <v>95</v>
      </c>
      <c r="E425" s="9">
        <v>24604.2</v>
      </c>
      <c r="F425" s="9">
        <v>24604.2</v>
      </c>
      <c r="G425" s="37">
        <f t="shared" si="6"/>
        <v>1</v>
      </c>
      <c r="H425" s="9">
        <v>24604.2</v>
      </c>
      <c r="I425" s="9">
        <v>24604.2</v>
      </c>
      <c r="J425" s="9">
        <v>0</v>
      </c>
      <c r="K425" s="9">
        <v>0</v>
      </c>
    </row>
    <row r="426" spans="1:11" s="4" customFormat="1" ht="25.5">
      <c r="A426" s="86"/>
      <c r="B426" s="77"/>
      <c r="C426" s="10">
        <v>4610</v>
      </c>
      <c r="D426" s="13" t="s">
        <v>131</v>
      </c>
      <c r="E426" s="9">
        <v>5000</v>
      </c>
      <c r="F426" s="9">
        <v>2757.97</v>
      </c>
      <c r="G426" s="68">
        <f t="shared" si="6"/>
        <v>0.5515939999999999</v>
      </c>
      <c r="H426" s="9">
        <v>5000</v>
      </c>
      <c r="I426" s="9">
        <v>2757.97</v>
      </c>
      <c r="J426" s="9">
        <v>0</v>
      </c>
      <c r="K426" s="9">
        <v>0</v>
      </c>
    </row>
    <row r="427" spans="1:11" s="4" customFormat="1" ht="25.5">
      <c r="A427" s="87"/>
      <c r="B427" s="78"/>
      <c r="C427" s="10">
        <v>6060</v>
      </c>
      <c r="D427" s="8" t="s">
        <v>100</v>
      </c>
      <c r="E427" s="9">
        <v>8000</v>
      </c>
      <c r="F427" s="9">
        <v>0</v>
      </c>
      <c r="G427" s="37">
        <f t="shared" si="6"/>
        <v>0</v>
      </c>
      <c r="H427" s="9">
        <v>0</v>
      </c>
      <c r="I427" s="9">
        <v>0</v>
      </c>
      <c r="J427" s="9">
        <v>8000</v>
      </c>
      <c r="K427" s="9">
        <v>0</v>
      </c>
    </row>
    <row r="428" spans="1:11" ht="26.25" customHeight="1">
      <c r="A428" s="85">
        <v>921</v>
      </c>
      <c r="B428" s="21"/>
      <c r="C428" s="21"/>
      <c r="D428" s="32" t="s">
        <v>45</v>
      </c>
      <c r="E428" s="25">
        <f>E429+E434+E436+E438+E440+E442</f>
        <v>2689483.04</v>
      </c>
      <c r="F428" s="25">
        <f>F429+F434+F436+F438+F440+F442</f>
        <v>1249895.5399999998</v>
      </c>
      <c r="G428" s="68">
        <f t="shared" si="6"/>
        <v>0.4647344941056032</v>
      </c>
      <c r="H428" s="25">
        <f>H429+H434+H436+H438+H440+H442</f>
        <v>2689483.04</v>
      </c>
      <c r="I428" s="25">
        <f>I429+I434+I436+I438+I440+I442</f>
        <v>1249895.5399999998</v>
      </c>
      <c r="J428" s="25">
        <v>0</v>
      </c>
      <c r="K428" s="25">
        <v>0</v>
      </c>
    </row>
    <row r="429" spans="1:11" ht="14.25" customHeight="1">
      <c r="A429" s="86"/>
      <c r="B429" s="76">
        <v>92105</v>
      </c>
      <c r="C429" s="50"/>
      <c r="D429" s="40" t="s">
        <v>81</v>
      </c>
      <c r="E429" s="41">
        <f>E430+E431+E432+E433</f>
        <v>353000</v>
      </c>
      <c r="F429" s="41">
        <f>F430+F431+F432+F433</f>
        <v>92893.81999999999</v>
      </c>
      <c r="G429" s="37">
        <f t="shared" si="6"/>
        <v>0.26315529745042493</v>
      </c>
      <c r="H429" s="41">
        <f>H430+H431+H432+H433</f>
        <v>353000</v>
      </c>
      <c r="I429" s="41">
        <f>I430+I431+I432+I433</f>
        <v>92893.81999999999</v>
      </c>
      <c r="J429" s="41">
        <v>0</v>
      </c>
      <c r="K429" s="41">
        <v>0</v>
      </c>
    </row>
    <row r="430" spans="1:11" ht="38.25" customHeight="1">
      <c r="A430" s="86"/>
      <c r="B430" s="77"/>
      <c r="C430" s="10">
        <v>2820</v>
      </c>
      <c r="D430" s="13" t="s">
        <v>140</v>
      </c>
      <c r="E430" s="9">
        <v>120000</v>
      </c>
      <c r="F430" s="9">
        <v>51000</v>
      </c>
      <c r="G430" s="68">
        <f t="shared" si="6"/>
        <v>0.425</v>
      </c>
      <c r="H430" s="9">
        <v>120000</v>
      </c>
      <c r="I430" s="9">
        <v>51000</v>
      </c>
      <c r="J430" s="9">
        <v>0</v>
      </c>
      <c r="K430" s="9">
        <v>0</v>
      </c>
    </row>
    <row r="431" spans="1:11" ht="14.25" customHeight="1">
      <c r="A431" s="86"/>
      <c r="B431" s="77"/>
      <c r="C431" s="10">
        <v>4170</v>
      </c>
      <c r="D431" s="10" t="s">
        <v>105</v>
      </c>
      <c r="E431" s="9">
        <v>16000</v>
      </c>
      <c r="F431" s="9">
        <v>6700</v>
      </c>
      <c r="G431" s="37">
        <f t="shared" si="6"/>
        <v>0.41875</v>
      </c>
      <c r="H431" s="9">
        <v>16000</v>
      </c>
      <c r="I431" s="9">
        <v>6700</v>
      </c>
      <c r="J431" s="9">
        <v>0</v>
      </c>
      <c r="K431" s="9">
        <v>0</v>
      </c>
    </row>
    <row r="432" spans="1:11" ht="14.25" customHeight="1">
      <c r="A432" s="86"/>
      <c r="B432" s="77"/>
      <c r="C432" s="10">
        <v>4210</v>
      </c>
      <c r="D432" s="10" t="s">
        <v>111</v>
      </c>
      <c r="E432" s="9">
        <v>46600</v>
      </c>
      <c r="F432" s="9">
        <v>9043.7</v>
      </c>
      <c r="G432" s="68">
        <f t="shared" si="6"/>
        <v>0.19407081545064378</v>
      </c>
      <c r="H432" s="9">
        <v>46600</v>
      </c>
      <c r="I432" s="9">
        <v>9043.7</v>
      </c>
      <c r="J432" s="9">
        <v>0</v>
      </c>
      <c r="K432" s="9">
        <v>0</v>
      </c>
    </row>
    <row r="433" spans="1:11" ht="14.25" customHeight="1">
      <c r="A433" s="86"/>
      <c r="B433" s="78"/>
      <c r="C433" s="10">
        <v>4300</v>
      </c>
      <c r="D433" s="10" t="s">
        <v>91</v>
      </c>
      <c r="E433" s="9">
        <v>170400</v>
      </c>
      <c r="F433" s="9">
        <v>26150.12</v>
      </c>
      <c r="G433" s="37">
        <f t="shared" si="6"/>
        <v>0.1534631455399061</v>
      </c>
      <c r="H433" s="9">
        <v>170400</v>
      </c>
      <c r="I433" s="9">
        <v>26150.12</v>
      </c>
      <c r="J433" s="9">
        <v>0</v>
      </c>
      <c r="K433" s="9">
        <v>0</v>
      </c>
    </row>
    <row r="434" spans="1:11" s="4" customFormat="1" ht="25.5" customHeight="1">
      <c r="A434" s="86"/>
      <c r="B434" s="76">
        <v>92109</v>
      </c>
      <c r="C434" s="50"/>
      <c r="D434" s="58" t="s">
        <v>46</v>
      </c>
      <c r="E434" s="41">
        <f>E435</f>
        <v>843000</v>
      </c>
      <c r="F434" s="41">
        <f>F435</f>
        <v>408999.98</v>
      </c>
      <c r="G434" s="68">
        <f t="shared" si="6"/>
        <v>0.48517198102016607</v>
      </c>
      <c r="H434" s="41">
        <f>H435</f>
        <v>843000</v>
      </c>
      <c r="I434" s="41">
        <f>I435</f>
        <v>408999.98</v>
      </c>
      <c r="J434" s="41">
        <v>0</v>
      </c>
      <c r="K434" s="41">
        <v>0</v>
      </c>
    </row>
    <row r="435" spans="1:11" s="4" customFormat="1" ht="24.75" customHeight="1">
      <c r="A435" s="86"/>
      <c r="B435" s="78"/>
      <c r="C435" s="51">
        <v>2480</v>
      </c>
      <c r="D435" s="13" t="s">
        <v>145</v>
      </c>
      <c r="E435" s="9">
        <v>843000</v>
      </c>
      <c r="F435" s="9">
        <v>408999.98</v>
      </c>
      <c r="G435" s="37">
        <f t="shared" si="6"/>
        <v>0.48517198102016607</v>
      </c>
      <c r="H435" s="9">
        <v>843000</v>
      </c>
      <c r="I435" s="9">
        <v>408999.98</v>
      </c>
      <c r="J435" s="9">
        <v>0</v>
      </c>
      <c r="K435" s="9">
        <v>0</v>
      </c>
    </row>
    <row r="436" spans="1:11" s="4" customFormat="1" ht="13.5" customHeight="1">
      <c r="A436" s="86"/>
      <c r="B436" s="76">
        <v>92114</v>
      </c>
      <c r="C436" s="50"/>
      <c r="D436" s="29" t="s">
        <v>47</v>
      </c>
      <c r="E436" s="41">
        <f>E437</f>
        <v>157600</v>
      </c>
      <c r="F436" s="41">
        <f>F437</f>
        <v>69300.02</v>
      </c>
      <c r="G436" s="68">
        <f t="shared" si="6"/>
        <v>0.43972093908629445</v>
      </c>
      <c r="H436" s="41">
        <f>H437</f>
        <v>157600</v>
      </c>
      <c r="I436" s="41">
        <f>I437</f>
        <v>69300.02</v>
      </c>
      <c r="J436" s="41">
        <v>0</v>
      </c>
      <c r="K436" s="41">
        <v>0</v>
      </c>
    </row>
    <row r="437" spans="1:11" s="4" customFormat="1" ht="26.25" customHeight="1">
      <c r="A437" s="86"/>
      <c r="B437" s="78"/>
      <c r="C437" s="10">
        <v>2480</v>
      </c>
      <c r="D437" s="13" t="s">
        <v>145</v>
      </c>
      <c r="E437" s="9">
        <v>157600</v>
      </c>
      <c r="F437" s="9">
        <v>69300.02</v>
      </c>
      <c r="G437" s="37">
        <f t="shared" si="6"/>
        <v>0.43972093908629445</v>
      </c>
      <c r="H437" s="9">
        <v>157600</v>
      </c>
      <c r="I437" s="9">
        <v>69300.02</v>
      </c>
      <c r="J437" s="9">
        <v>0</v>
      </c>
      <c r="K437" s="9">
        <v>0</v>
      </c>
    </row>
    <row r="438" spans="1:11" s="4" customFormat="1" ht="13.5" customHeight="1">
      <c r="A438" s="86"/>
      <c r="B438" s="76">
        <v>92116</v>
      </c>
      <c r="C438" s="50"/>
      <c r="D438" s="40" t="s">
        <v>48</v>
      </c>
      <c r="E438" s="41">
        <f>E439</f>
        <v>654500</v>
      </c>
      <c r="F438" s="41">
        <f>F439</f>
        <v>334499.98</v>
      </c>
      <c r="G438" s="68">
        <f t="shared" si="6"/>
        <v>0.511077127578304</v>
      </c>
      <c r="H438" s="41">
        <f>H439</f>
        <v>654500</v>
      </c>
      <c r="I438" s="41">
        <f>I439</f>
        <v>334499.98</v>
      </c>
      <c r="J438" s="41">
        <v>0</v>
      </c>
      <c r="K438" s="41">
        <v>0</v>
      </c>
    </row>
    <row r="439" spans="1:11" s="4" customFormat="1" ht="25.5" customHeight="1">
      <c r="A439" s="86"/>
      <c r="B439" s="78"/>
      <c r="C439" s="10">
        <v>2480</v>
      </c>
      <c r="D439" s="13" t="s">
        <v>145</v>
      </c>
      <c r="E439" s="9">
        <v>654500</v>
      </c>
      <c r="F439" s="9">
        <v>334499.98</v>
      </c>
      <c r="G439" s="37">
        <f t="shared" si="6"/>
        <v>0.511077127578304</v>
      </c>
      <c r="H439" s="9">
        <v>654500</v>
      </c>
      <c r="I439" s="9">
        <v>334499.98</v>
      </c>
      <c r="J439" s="9">
        <v>0</v>
      </c>
      <c r="K439" s="9">
        <v>0</v>
      </c>
    </row>
    <row r="440" spans="1:11" s="4" customFormat="1" ht="13.5" customHeight="1">
      <c r="A440" s="86"/>
      <c r="B440" s="76">
        <v>92118</v>
      </c>
      <c r="C440" s="50"/>
      <c r="D440" s="58" t="s">
        <v>49</v>
      </c>
      <c r="E440" s="41">
        <f>E441</f>
        <v>656060</v>
      </c>
      <c r="F440" s="41">
        <f>F441</f>
        <v>328030</v>
      </c>
      <c r="G440" s="68">
        <f t="shared" si="6"/>
        <v>0.5</v>
      </c>
      <c r="H440" s="41">
        <f>H441</f>
        <v>656060</v>
      </c>
      <c r="I440" s="41">
        <f>I441</f>
        <v>328030</v>
      </c>
      <c r="J440" s="41">
        <v>0</v>
      </c>
      <c r="K440" s="41">
        <v>0</v>
      </c>
    </row>
    <row r="441" spans="1:11" s="4" customFormat="1" ht="25.5" customHeight="1">
      <c r="A441" s="86"/>
      <c r="B441" s="78"/>
      <c r="C441" s="10">
        <v>2480</v>
      </c>
      <c r="D441" s="13" t="s">
        <v>145</v>
      </c>
      <c r="E441" s="9">
        <v>656060</v>
      </c>
      <c r="F441" s="9">
        <v>328030</v>
      </c>
      <c r="G441" s="37">
        <f t="shared" si="6"/>
        <v>0.5</v>
      </c>
      <c r="H441" s="9">
        <v>656060</v>
      </c>
      <c r="I441" s="9">
        <v>328030</v>
      </c>
      <c r="J441" s="9">
        <v>0</v>
      </c>
      <c r="K441" s="9">
        <v>0</v>
      </c>
    </row>
    <row r="442" spans="1:11" s="5" customFormat="1" ht="15" customHeight="1">
      <c r="A442" s="86"/>
      <c r="B442" s="76">
        <v>92195</v>
      </c>
      <c r="C442" s="50"/>
      <c r="D442" s="58" t="s">
        <v>8</v>
      </c>
      <c r="E442" s="41">
        <f>E443+E444+E445+E446+E447+E448</f>
        <v>25323.04</v>
      </c>
      <c r="F442" s="41">
        <f>F445+F446</f>
        <v>16171.74</v>
      </c>
      <c r="G442" s="68">
        <f t="shared" si="6"/>
        <v>0.6386176383246245</v>
      </c>
      <c r="H442" s="41">
        <f>H443+H444+H445+H446+H447+H448</f>
        <v>25323.04</v>
      </c>
      <c r="I442" s="41">
        <f>I445+I446</f>
        <v>16171.74</v>
      </c>
      <c r="J442" s="41">
        <v>0</v>
      </c>
      <c r="K442" s="41">
        <v>0</v>
      </c>
    </row>
    <row r="443" spans="1:11" s="5" customFormat="1" ht="15" customHeight="1">
      <c r="A443" s="86"/>
      <c r="B443" s="77"/>
      <c r="C443" s="10">
        <v>4210</v>
      </c>
      <c r="D443" s="10" t="s">
        <v>111</v>
      </c>
      <c r="E443" s="9">
        <v>700</v>
      </c>
      <c r="F443" s="9">
        <v>0</v>
      </c>
      <c r="G443" s="37">
        <f t="shared" si="6"/>
        <v>0</v>
      </c>
      <c r="H443" s="9">
        <v>700</v>
      </c>
      <c r="I443" s="9">
        <v>0</v>
      </c>
      <c r="J443" s="9">
        <v>0</v>
      </c>
      <c r="K443" s="9">
        <v>0</v>
      </c>
    </row>
    <row r="444" spans="1:11" s="5" customFormat="1" ht="15" customHeight="1">
      <c r="A444" s="86"/>
      <c r="B444" s="77"/>
      <c r="C444" s="10">
        <v>4300</v>
      </c>
      <c r="D444" s="10" t="s">
        <v>91</v>
      </c>
      <c r="E444" s="9">
        <v>3500</v>
      </c>
      <c r="F444" s="9">
        <v>0</v>
      </c>
      <c r="G444" s="37">
        <f t="shared" si="6"/>
        <v>0</v>
      </c>
      <c r="H444" s="9">
        <v>3500</v>
      </c>
      <c r="I444" s="9">
        <v>0</v>
      </c>
      <c r="J444" s="9">
        <v>0</v>
      </c>
      <c r="K444" s="9">
        <v>0</v>
      </c>
    </row>
    <row r="445" spans="1:11" s="5" customFormat="1" ht="15" customHeight="1">
      <c r="A445" s="86"/>
      <c r="B445" s="77"/>
      <c r="C445" s="10">
        <v>4307</v>
      </c>
      <c r="D445" s="10" t="s">
        <v>91</v>
      </c>
      <c r="E445" s="9">
        <v>17019.58</v>
      </c>
      <c r="F445" s="9">
        <v>13745.98</v>
      </c>
      <c r="G445" s="68">
        <f t="shared" si="6"/>
        <v>0.8076568281943501</v>
      </c>
      <c r="H445" s="9">
        <v>17019.58</v>
      </c>
      <c r="I445" s="9">
        <v>13745.98</v>
      </c>
      <c r="J445" s="9">
        <v>0</v>
      </c>
      <c r="K445" s="9">
        <v>0</v>
      </c>
    </row>
    <row r="446" spans="1:11" s="5" customFormat="1" ht="15" customHeight="1">
      <c r="A446" s="86"/>
      <c r="B446" s="77"/>
      <c r="C446" s="10">
        <v>4309</v>
      </c>
      <c r="D446" s="10" t="s">
        <v>91</v>
      </c>
      <c r="E446" s="9">
        <v>3003.46</v>
      </c>
      <c r="F446" s="9">
        <v>2425.76</v>
      </c>
      <c r="G446" s="37">
        <f t="shared" si="6"/>
        <v>0.8076551710360718</v>
      </c>
      <c r="H446" s="9">
        <v>3003.46</v>
      </c>
      <c r="I446" s="9">
        <v>2425.76</v>
      </c>
      <c r="J446" s="9">
        <v>0</v>
      </c>
      <c r="K446" s="9">
        <v>0</v>
      </c>
    </row>
    <row r="447" spans="1:11" s="5" customFormat="1" ht="15" customHeight="1">
      <c r="A447" s="86"/>
      <c r="B447" s="77"/>
      <c r="C447" s="10">
        <v>4410</v>
      </c>
      <c r="D447" s="8" t="s">
        <v>115</v>
      </c>
      <c r="E447" s="9">
        <v>300</v>
      </c>
      <c r="F447" s="9">
        <v>0</v>
      </c>
      <c r="G447" s="68">
        <f t="shared" si="6"/>
        <v>0</v>
      </c>
      <c r="H447" s="9">
        <v>300</v>
      </c>
      <c r="I447" s="9">
        <v>0</v>
      </c>
      <c r="J447" s="9">
        <v>0</v>
      </c>
      <c r="K447" s="9">
        <v>0</v>
      </c>
    </row>
    <row r="448" spans="1:11" s="5" customFormat="1" ht="30" customHeight="1">
      <c r="A448" s="87"/>
      <c r="B448" s="78"/>
      <c r="C448" s="10">
        <v>4420</v>
      </c>
      <c r="D448" s="8" t="s">
        <v>116</v>
      </c>
      <c r="E448" s="9">
        <v>800</v>
      </c>
      <c r="F448" s="9">
        <v>0</v>
      </c>
      <c r="G448" s="37">
        <f t="shared" si="6"/>
        <v>0</v>
      </c>
      <c r="H448" s="9">
        <v>800</v>
      </c>
      <c r="I448" s="9">
        <v>0</v>
      </c>
      <c r="J448" s="9">
        <v>0</v>
      </c>
      <c r="K448" s="9">
        <v>0</v>
      </c>
    </row>
    <row r="449" spans="1:11" ht="14.25" customHeight="1">
      <c r="A449" s="85">
        <v>926</v>
      </c>
      <c r="B449" s="21"/>
      <c r="C449" s="21"/>
      <c r="D449" s="32" t="s">
        <v>18</v>
      </c>
      <c r="E449" s="25">
        <f>E450+E453+E473</f>
        <v>5558197</v>
      </c>
      <c r="F449" s="25">
        <f>F450+F453+F473</f>
        <v>2047014.89</v>
      </c>
      <c r="G449" s="68">
        <f t="shared" si="6"/>
        <v>0.3682875741899756</v>
      </c>
      <c r="H449" s="25">
        <f>H450+H453+H473</f>
        <v>4074857</v>
      </c>
      <c r="I449" s="25">
        <f>I450+I453+I473</f>
        <v>2023992.6300000001</v>
      </c>
      <c r="J449" s="25">
        <f>J450+J453+J473</f>
        <v>1483340</v>
      </c>
      <c r="K449" s="25">
        <f>K450+K453+K473</f>
        <v>23022.260000000002</v>
      </c>
    </row>
    <row r="450" spans="1:13" s="4" customFormat="1" ht="14.25" customHeight="1">
      <c r="A450" s="86"/>
      <c r="B450" s="76">
        <v>92601</v>
      </c>
      <c r="C450" s="50"/>
      <c r="D450" s="40" t="s">
        <v>54</v>
      </c>
      <c r="E450" s="41">
        <f>E451+E452</f>
        <v>1728777</v>
      </c>
      <c r="F450" s="41">
        <f>F451+F452</f>
        <v>188420.12</v>
      </c>
      <c r="G450" s="37">
        <f t="shared" si="6"/>
        <v>0.10899041345413549</v>
      </c>
      <c r="H450" s="41">
        <f>H451+H452</f>
        <v>363077</v>
      </c>
      <c r="I450" s="41">
        <f>I451+I452</f>
        <v>181538.52</v>
      </c>
      <c r="J450" s="41">
        <f>J452</f>
        <v>1365700</v>
      </c>
      <c r="K450" s="41">
        <f>K452</f>
        <v>6881.6</v>
      </c>
      <c r="M450" s="7"/>
    </row>
    <row r="451" spans="1:13" s="4" customFormat="1" ht="52.5" customHeight="1">
      <c r="A451" s="86"/>
      <c r="B451" s="77"/>
      <c r="C451" s="10">
        <v>2320</v>
      </c>
      <c r="D451" s="8" t="s">
        <v>146</v>
      </c>
      <c r="E451" s="9">
        <v>363077</v>
      </c>
      <c r="F451" s="9">
        <v>181538.52</v>
      </c>
      <c r="G451" s="68">
        <f t="shared" si="6"/>
        <v>0.5000000550847341</v>
      </c>
      <c r="H451" s="9">
        <v>363077</v>
      </c>
      <c r="I451" s="9">
        <v>181538.52</v>
      </c>
      <c r="J451" s="9">
        <v>0</v>
      </c>
      <c r="K451" s="9">
        <v>0</v>
      </c>
      <c r="M451" s="7"/>
    </row>
    <row r="452" spans="1:13" s="4" customFormat="1" ht="24.75" customHeight="1">
      <c r="A452" s="86"/>
      <c r="B452" s="78"/>
      <c r="C452" s="10">
        <v>6050</v>
      </c>
      <c r="D452" s="8" t="s">
        <v>99</v>
      </c>
      <c r="E452" s="9">
        <v>1365700</v>
      </c>
      <c r="F452" s="9">
        <v>6881.6</v>
      </c>
      <c r="G452" s="37">
        <f t="shared" si="6"/>
        <v>0.005038881159844769</v>
      </c>
      <c r="H452" s="9">
        <v>0</v>
      </c>
      <c r="I452" s="9">
        <v>0</v>
      </c>
      <c r="J452" s="9">
        <v>1365700</v>
      </c>
      <c r="K452" s="9">
        <v>6881.6</v>
      </c>
      <c r="M452" s="7"/>
    </row>
    <row r="453" spans="1:11" s="4" customFormat="1" ht="12.75" customHeight="1">
      <c r="A453" s="86"/>
      <c r="B453" s="76">
        <v>92604</v>
      </c>
      <c r="C453" s="50"/>
      <c r="D453" s="40" t="s">
        <v>19</v>
      </c>
      <c r="E453" s="41">
        <f>E454+E455+E456+E457+E458+E459+E460+E461+E462+E463+E464+E465+E466+E467+E468+E469+E470+E471+E472</f>
        <v>3355080</v>
      </c>
      <c r="F453" s="41">
        <f>F454+F455+F456+F457+F458+F459+F460+F461+F462+F463+F464+F465+F466+F467+F468+F469+F470+F471+F472</f>
        <v>1599191.97</v>
      </c>
      <c r="G453" s="68">
        <f t="shared" si="6"/>
        <v>0.4766479398404807</v>
      </c>
      <c r="H453" s="41">
        <f>H454+H455+H456+H457+H458+H459+H460+H461+H462+H463+H464+H465+H466+H467+H468+H469+H470+H471+H472</f>
        <v>3237440</v>
      </c>
      <c r="I453" s="41">
        <f>I454+I455+I456+I457+I458+I459+I460+I461+I462+I463+I464+I465+I466+I467+I468+I469+I470+I471+I472</f>
        <v>1583051.31</v>
      </c>
      <c r="J453" s="41">
        <f>J472</f>
        <v>117640</v>
      </c>
      <c r="K453" s="41">
        <f>K472</f>
        <v>16140.66</v>
      </c>
    </row>
    <row r="454" spans="1:11" s="4" customFormat="1" ht="24" customHeight="1">
      <c r="A454" s="86"/>
      <c r="B454" s="77"/>
      <c r="C454" s="10">
        <v>3020</v>
      </c>
      <c r="D454" s="8" t="s">
        <v>117</v>
      </c>
      <c r="E454" s="9">
        <v>31700</v>
      </c>
      <c r="F454" s="9">
        <v>13030.03</v>
      </c>
      <c r="G454" s="37">
        <f t="shared" si="6"/>
        <v>0.41104195583596215</v>
      </c>
      <c r="H454" s="9">
        <v>31700</v>
      </c>
      <c r="I454" s="9">
        <v>13030.03</v>
      </c>
      <c r="J454" s="9">
        <v>0</v>
      </c>
      <c r="K454" s="9">
        <v>0</v>
      </c>
    </row>
    <row r="455" spans="1:11" s="4" customFormat="1" ht="12.75" customHeight="1">
      <c r="A455" s="86"/>
      <c r="B455" s="77"/>
      <c r="C455" s="10">
        <v>4010</v>
      </c>
      <c r="D455" s="10" t="s">
        <v>107</v>
      </c>
      <c r="E455" s="9">
        <v>1318300</v>
      </c>
      <c r="F455" s="9">
        <v>632848.64</v>
      </c>
      <c r="G455" s="68">
        <f t="shared" si="6"/>
        <v>0.4800490328453311</v>
      </c>
      <c r="H455" s="9">
        <v>1318300</v>
      </c>
      <c r="I455" s="9">
        <v>632848.64</v>
      </c>
      <c r="J455" s="9">
        <v>0</v>
      </c>
      <c r="K455" s="9">
        <v>0</v>
      </c>
    </row>
    <row r="456" spans="1:11" s="4" customFormat="1" ht="12.75" customHeight="1">
      <c r="A456" s="86"/>
      <c r="B456" s="77"/>
      <c r="C456" s="10">
        <v>4040</v>
      </c>
      <c r="D456" s="10" t="s">
        <v>108</v>
      </c>
      <c r="E456" s="9">
        <v>94500</v>
      </c>
      <c r="F456" s="9">
        <v>90242.86</v>
      </c>
      <c r="G456" s="37">
        <f aca="true" t="shared" si="7" ref="G456:G483">F456/E456</f>
        <v>0.9549508994708995</v>
      </c>
      <c r="H456" s="9">
        <v>94500</v>
      </c>
      <c r="I456" s="9">
        <v>90242.86</v>
      </c>
      <c r="J456" s="9">
        <v>0</v>
      </c>
      <c r="K456" s="9">
        <v>0</v>
      </c>
    </row>
    <row r="457" spans="1:11" s="4" customFormat="1" ht="12.75" customHeight="1">
      <c r="A457" s="86"/>
      <c r="B457" s="77"/>
      <c r="C457" s="10">
        <v>4110</v>
      </c>
      <c r="D457" s="10" t="s">
        <v>109</v>
      </c>
      <c r="E457" s="9">
        <v>220000</v>
      </c>
      <c r="F457" s="9">
        <v>111332.41</v>
      </c>
      <c r="G457" s="68">
        <f t="shared" si="7"/>
        <v>0.5060564090909091</v>
      </c>
      <c r="H457" s="9">
        <v>220000</v>
      </c>
      <c r="I457" s="9">
        <v>111332.41</v>
      </c>
      <c r="J457" s="9">
        <v>0</v>
      </c>
      <c r="K457" s="9">
        <v>0</v>
      </c>
    </row>
    <row r="458" spans="1:11" s="4" customFormat="1" ht="12.75" customHeight="1">
      <c r="A458" s="86"/>
      <c r="B458" s="77"/>
      <c r="C458" s="10">
        <v>4120</v>
      </c>
      <c r="D458" s="10" t="s">
        <v>110</v>
      </c>
      <c r="E458" s="9">
        <v>35000</v>
      </c>
      <c r="F458" s="9">
        <v>15708.99</v>
      </c>
      <c r="G458" s="37">
        <f t="shared" si="7"/>
        <v>0.44882828571428574</v>
      </c>
      <c r="H458" s="9">
        <v>35000</v>
      </c>
      <c r="I458" s="9">
        <v>15708.99</v>
      </c>
      <c r="J458" s="9">
        <v>0</v>
      </c>
      <c r="K458" s="9">
        <v>0</v>
      </c>
    </row>
    <row r="459" spans="1:11" s="4" customFormat="1" ht="12.75" customHeight="1">
      <c r="A459" s="86"/>
      <c r="B459" s="77"/>
      <c r="C459" s="10">
        <v>4170</v>
      </c>
      <c r="D459" s="10" t="s">
        <v>105</v>
      </c>
      <c r="E459" s="9">
        <v>177000</v>
      </c>
      <c r="F459" s="9">
        <v>45340.95</v>
      </c>
      <c r="G459" s="68">
        <f t="shared" si="7"/>
        <v>0.2561635593220339</v>
      </c>
      <c r="H459" s="9">
        <v>177000</v>
      </c>
      <c r="I459" s="9">
        <v>45340.95</v>
      </c>
      <c r="J459" s="9">
        <v>0</v>
      </c>
      <c r="K459" s="9">
        <v>0</v>
      </c>
    </row>
    <row r="460" spans="1:11" s="4" customFormat="1" ht="12.75" customHeight="1">
      <c r="A460" s="86"/>
      <c r="B460" s="77"/>
      <c r="C460" s="10">
        <v>4210</v>
      </c>
      <c r="D460" s="10" t="s">
        <v>111</v>
      </c>
      <c r="E460" s="9">
        <v>292940</v>
      </c>
      <c r="F460" s="9">
        <v>144245.91</v>
      </c>
      <c r="G460" s="37">
        <f t="shared" si="7"/>
        <v>0.4924076944084113</v>
      </c>
      <c r="H460" s="9">
        <v>292940</v>
      </c>
      <c r="I460" s="9">
        <v>144245.91</v>
      </c>
      <c r="J460" s="9">
        <v>0</v>
      </c>
      <c r="K460" s="9">
        <v>0</v>
      </c>
    </row>
    <row r="461" spans="1:11" s="4" customFormat="1" ht="12.75" customHeight="1">
      <c r="A461" s="86"/>
      <c r="B461" s="77"/>
      <c r="C461" s="10">
        <v>4260</v>
      </c>
      <c r="D461" s="10" t="s">
        <v>118</v>
      </c>
      <c r="E461" s="9">
        <v>707000</v>
      </c>
      <c r="F461" s="9">
        <v>361204.17</v>
      </c>
      <c r="G461" s="68">
        <f t="shared" si="7"/>
        <v>0.5108969872701555</v>
      </c>
      <c r="H461" s="9">
        <v>707000</v>
      </c>
      <c r="I461" s="9">
        <v>361204.17</v>
      </c>
      <c r="J461" s="9">
        <v>0</v>
      </c>
      <c r="K461" s="9">
        <v>0</v>
      </c>
    </row>
    <row r="462" spans="1:11" s="4" customFormat="1" ht="12.75" customHeight="1">
      <c r="A462" s="86"/>
      <c r="B462" s="77"/>
      <c r="C462" s="10">
        <v>4280</v>
      </c>
      <c r="D462" s="8" t="s">
        <v>119</v>
      </c>
      <c r="E462" s="9">
        <v>5000</v>
      </c>
      <c r="F462" s="9">
        <v>0</v>
      </c>
      <c r="G462" s="37">
        <f t="shared" si="7"/>
        <v>0</v>
      </c>
      <c r="H462" s="9">
        <v>5000</v>
      </c>
      <c r="I462" s="9">
        <v>0</v>
      </c>
      <c r="J462" s="9">
        <v>0</v>
      </c>
      <c r="K462" s="9">
        <v>0</v>
      </c>
    </row>
    <row r="463" spans="1:11" s="4" customFormat="1" ht="12.75" customHeight="1">
      <c r="A463" s="86"/>
      <c r="B463" s="77"/>
      <c r="C463" s="10">
        <v>4300</v>
      </c>
      <c r="D463" s="10" t="s">
        <v>91</v>
      </c>
      <c r="E463" s="9">
        <v>206300</v>
      </c>
      <c r="F463" s="9">
        <v>85439.8</v>
      </c>
      <c r="G463" s="37">
        <f t="shared" si="7"/>
        <v>0.41415317498788173</v>
      </c>
      <c r="H463" s="9">
        <v>206300</v>
      </c>
      <c r="I463" s="9">
        <v>85439.8</v>
      </c>
      <c r="J463" s="9">
        <v>0</v>
      </c>
      <c r="K463" s="9">
        <v>0</v>
      </c>
    </row>
    <row r="464" spans="1:11" s="4" customFormat="1" ht="12.75" customHeight="1">
      <c r="A464" s="86"/>
      <c r="B464" s="77"/>
      <c r="C464" s="10">
        <v>4350</v>
      </c>
      <c r="D464" s="10" t="s">
        <v>120</v>
      </c>
      <c r="E464" s="9">
        <v>3100</v>
      </c>
      <c r="F464" s="9">
        <v>929.91</v>
      </c>
      <c r="G464" s="68">
        <f t="shared" si="7"/>
        <v>0.2999709677419355</v>
      </c>
      <c r="H464" s="9">
        <v>3100</v>
      </c>
      <c r="I464" s="9">
        <v>929.91</v>
      </c>
      <c r="J464" s="9">
        <v>0</v>
      </c>
      <c r="K464" s="9">
        <v>0</v>
      </c>
    </row>
    <row r="465" spans="1:11" s="4" customFormat="1" ht="38.25">
      <c r="A465" s="86"/>
      <c r="B465" s="77"/>
      <c r="C465" s="10">
        <v>4360</v>
      </c>
      <c r="D465" s="8" t="s">
        <v>114</v>
      </c>
      <c r="E465" s="9">
        <v>4100</v>
      </c>
      <c r="F465" s="9">
        <v>1515.87</v>
      </c>
      <c r="G465" s="37">
        <f t="shared" si="7"/>
        <v>0.3697243902439024</v>
      </c>
      <c r="H465" s="9">
        <v>4100</v>
      </c>
      <c r="I465" s="9">
        <v>1515.87</v>
      </c>
      <c r="J465" s="9">
        <v>0</v>
      </c>
      <c r="K465" s="9">
        <v>0</v>
      </c>
    </row>
    <row r="466" spans="1:11" s="4" customFormat="1" ht="38.25" customHeight="1">
      <c r="A466" s="86"/>
      <c r="B466" s="77"/>
      <c r="C466" s="10">
        <v>4370</v>
      </c>
      <c r="D466" s="8" t="s">
        <v>121</v>
      </c>
      <c r="E466" s="9">
        <v>8200</v>
      </c>
      <c r="F466" s="9">
        <v>2971.56</v>
      </c>
      <c r="G466" s="68">
        <f t="shared" si="7"/>
        <v>0.36238536585365855</v>
      </c>
      <c r="H466" s="9">
        <v>8200</v>
      </c>
      <c r="I466" s="9">
        <v>2971.56</v>
      </c>
      <c r="J466" s="9">
        <v>0</v>
      </c>
      <c r="K466" s="9">
        <v>0</v>
      </c>
    </row>
    <row r="467" spans="1:11" s="4" customFormat="1" ht="12.75" customHeight="1">
      <c r="A467" s="86"/>
      <c r="B467" s="77"/>
      <c r="C467" s="10">
        <v>4410</v>
      </c>
      <c r="D467" s="8" t="s">
        <v>115</v>
      </c>
      <c r="E467" s="9">
        <v>11000</v>
      </c>
      <c r="F467" s="9">
        <v>5392.19</v>
      </c>
      <c r="G467" s="37">
        <f t="shared" si="7"/>
        <v>0.49019909090909086</v>
      </c>
      <c r="H467" s="9">
        <v>11000</v>
      </c>
      <c r="I467" s="9">
        <v>5392.19</v>
      </c>
      <c r="J467" s="9">
        <v>0</v>
      </c>
      <c r="K467" s="9">
        <v>0</v>
      </c>
    </row>
    <row r="468" spans="1:11" s="4" customFormat="1" ht="12.75" customHeight="1">
      <c r="A468" s="86"/>
      <c r="B468" s="77"/>
      <c r="C468" s="10">
        <v>4430</v>
      </c>
      <c r="D468" s="8" t="s">
        <v>95</v>
      </c>
      <c r="E468" s="9">
        <v>13300</v>
      </c>
      <c r="F468" s="9">
        <v>13201</v>
      </c>
      <c r="G468" s="68">
        <f t="shared" si="7"/>
        <v>0.9925563909774436</v>
      </c>
      <c r="H468" s="9">
        <v>13300</v>
      </c>
      <c r="I468" s="9">
        <v>13201</v>
      </c>
      <c r="J468" s="9">
        <v>0</v>
      </c>
      <c r="K468" s="9">
        <v>0</v>
      </c>
    </row>
    <row r="469" spans="1:11" s="4" customFormat="1" ht="24.75" customHeight="1">
      <c r="A469" s="87"/>
      <c r="B469" s="78"/>
      <c r="C469" s="10">
        <v>4440</v>
      </c>
      <c r="D469" s="8" t="s">
        <v>112</v>
      </c>
      <c r="E469" s="9">
        <v>50000</v>
      </c>
      <c r="F469" s="9">
        <v>37500</v>
      </c>
      <c r="G469" s="37">
        <f t="shared" si="7"/>
        <v>0.75</v>
      </c>
      <c r="H469" s="9">
        <v>50000</v>
      </c>
      <c r="I469" s="9">
        <v>37500</v>
      </c>
      <c r="J469" s="9">
        <v>0</v>
      </c>
      <c r="K469" s="9">
        <v>0</v>
      </c>
    </row>
    <row r="470" spans="1:11" s="4" customFormat="1" ht="12.75" customHeight="1">
      <c r="A470" s="76"/>
      <c r="B470" s="76"/>
      <c r="C470" s="10">
        <v>4530</v>
      </c>
      <c r="D470" s="8" t="s">
        <v>147</v>
      </c>
      <c r="E470" s="9">
        <v>50000</v>
      </c>
      <c r="F470" s="9">
        <v>16470.97</v>
      </c>
      <c r="G470" s="68">
        <f t="shared" si="7"/>
        <v>0.32941940000000003</v>
      </c>
      <c r="H470" s="9">
        <v>50000</v>
      </c>
      <c r="I470" s="9">
        <v>16470.97</v>
      </c>
      <c r="J470" s="9">
        <v>0</v>
      </c>
      <c r="K470" s="9">
        <v>0</v>
      </c>
    </row>
    <row r="471" spans="1:11" s="4" customFormat="1" ht="25.5" customHeight="1">
      <c r="A471" s="77"/>
      <c r="B471" s="77"/>
      <c r="C471" s="10">
        <v>4700</v>
      </c>
      <c r="D471" s="8" t="s">
        <v>124</v>
      </c>
      <c r="E471" s="9">
        <v>10000</v>
      </c>
      <c r="F471" s="9">
        <v>5676.05</v>
      </c>
      <c r="G471" s="37">
        <f t="shared" si="7"/>
        <v>0.567605</v>
      </c>
      <c r="H471" s="9">
        <v>10000</v>
      </c>
      <c r="I471" s="9">
        <v>5676.05</v>
      </c>
      <c r="J471" s="9">
        <v>0</v>
      </c>
      <c r="K471" s="9">
        <v>0</v>
      </c>
    </row>
    <row r="472" spans="1:11" s="4" customFormat="1" ht="25.5" customHeight="1">
      <c r="A472" s="77"/>
      <c r="B472" s="78"/>
      <c r="C472" s="10">
        <v>6060</v>
      </c>
      <c r="D472" s="8" t="s">
        <v>100</v>
      </c>
      <c r="E472" s="9">
        <v>117640</v>
      </c>
      <c r="F472" s="9">
        <v>16140.66</v>
      </c>
      <c r="G472" s="68">
        <f t="shared" si="7"/>
        <v>0.13720384223053383</v>
      </c>
      <c r="H472" s="9">
        <v>0</v>
      </c>
      <c r="I472" s="9">
        <v>0</v>
      </c>
      <c r="J472" s="9">
        <v>117640</v>
      </c>
      <c r="K472" s="9">
        <v>16140.66</v>
      </c>
    </row>
    <row r="473" spans="1:11" s="4" customFormat="1" ht="24.75" customHeight="1">
      <c r="A473" s="77"/>
      <c r="B473" s="76">
        <v>92605</v>
      </c>
      <c r="C473" s="50"/>
      <c r="D473" s="40" t="s">
        <v>70</v>
      </c>
      <c r="E473" s="41">
        <f>E474+E475+E476+E477+E478+E479+E480+E481+E482</f>
        <v>474340</v>
      </c>
      <c r="F473" s="41">
        <f>F474+F481+F482</f>
        <v>259402.8</v>
      </c>
      <c r="G473" s="37">
        <f t="shared" si="7"/>
        <v>0.5468710207867774</v>
      </c>
      <c r="H473" s="41">
        <f>H474+H475+H476+H477+H478+H479+H480+H481+H482</f>
        <v>474340</v>
      </c>
      <c r="I473" s="41">
        <f>I474+I481+I482</f>
        <v>259402.8</v>
      </c>
      <c r="J473" s="41">
        <v>0</v>
      </c>
      <c r="K473" s="41">
        <v>0</v>
      </c>
    </row>
    <row r="474" spans="1:11" s="4" customFormat="1" ht="24.75" customHeight="1">
      <c r="A474" s="77"/>
      <c r="B474" s="77"/>
      <c r="C474" s="10">
        <v>2820</v>
      </c>
      <c r="D474" s="13" t="s">
        <v>140</v>
      </c>
      <c r="E474" s="9">
        <v>400000</v>
      </c>
      <c r="F474" s="9">
        <v>251575</v>
      </c>
      <c r="G474" s="68">
        <f t="shared" si="7"/>
        <v>0.6289375</v>
      </c>
      <c r="H474" s="9">
        <v>400000</v>
      </c>
      <c r="I474" s="9">
        <v>251575</v>
      </c>
      <c r="J474" s="9">
        <v>0</v>
      </c>
      <c r="K474" s="9">
        <v>0</v>
      </c>
    </row>
    <row r="475" spans="1:11" s="4" customFormat="1" ht="12.75" customHeight="1">
      <c r="A475" s="77"/>
      <c r="B475" s="77"/>
      <c r="C475" s="10">
        <v>4117</v>
      </c>
      <c r="D475" s="10" t="s">
        <v>109</v>
      </c>
      <c r="E475" s="9">
        <v>3202.32</v>
      </c>
      <c r="F475" s="9">
        <v>0</v>
      </c>
      <c r="G475" s="37">
        <f t="shared" si="7"/>
        <v>0</v>
      </c>
      <c r="H475" s="9">
        <v>3202.32</v>
      </c>
      <c r="I475" s="9">
        <v>0</v>
      </c>
      <c r="J475" s="9">
        <v>0</v>
      </c>
      <c r="K475" s="9">
        <v>0</v>
      </c>
    </row>
    <row r="476" spans="1:11" s="4" customFormat="1" ht="12.75" customHeight="1">
      <c r="A476" s="77"/>
      <c r="B476" s="77"/>
      <c r="C476" s="10">
        <v>4119</v>
      </c>
      <c r="D476" s="10" t="s">
        <v>109</v>
      </c>
      <c r="E476" s="9">
        <v>565.08</v>
      </c>
      <c r="F476" s="9">
        <v>0</v>
      </c>
      <c r="G476" s="68">
        <f t="shared" si="7"/>
        <v>0</v>
      </c>
      <c r="H476" s="9">
        <v>565.08</v>
      </c>
      <c r="I476" s="9">
        <v>0</v>
      </c>
      <c r="J476" s="9">
        <v>0</v>
      </c>
      <c r="K476" s="9">
        <v>0</v>
      </c>
    </row>
    <row r="477" spans="1:11" s="4" customFormat="1" ht="13.5" customHeight="1">
      <c r="A477" s="77"/>
      <c r="B477" s="77"/>
      <c r="C477" s="10">
        <v>4127</v>
      </c>
      <c r="D477" s="10" t="s">
        <v>110</v>
      </c>
      <c r="E477" s="9">
        <v>518.64</v>
      </c>
      <c r="F477" s="9">
        <v>0</v>
      </c>
      <c r="G477" s="37">
        <f t="shared" si="7"/>
        <v>0</v>
      </c>
      <c r="H477" s="9">
        <v>518.64</v>
      </c>
      <c r="I477" s="9">
        <v>0</v>
      </c>
      <c r="J477" s="9">
        <v>0</v>
      </c>
      <c r="K477" s="9">
        <v>0</v>
      </c>
    </row>
    <row r="478" spans="1:11" s="4" customFormat="1" ht="12" customHeight="1">
      <c r="A478" s="77"/>
      <c r="B478" s="77"/>
      <c r="C478" s="10">
        <v>4129</v>
      </c>
      <c r="D478" s="10" t="s">
        <v>110</v>
      </c>
      <c r="E478" s="9">
        <v>91.56</v>
      </c>
      <c r="F478" s="9">
        <v>0</v>
      </c>
      <c r="G478" s="68">
        <f t="shared" si="7"/>
        <v>0</v>
      </c>
      <c r="H478" s="9">
        <v>91.56</v>
      </c>
      <c r="I478" s="9">
        <v>0</v>
      </c>
      <c r="J478" s="9">
        <v>0</v>
      </c>
      <c r="K478" s="9">
        <v>0</v>
      </c>
    </row>
    <row r="479" spans="1:11" s="4" customFormat="1" ht="13.5" customHeight="1">
      <c r="A479" s="77"/>
      <c r="B479" s="77"/>
      <c r="C479" s="10">
        <v>4177</v>
      </c>
      <c r="D479" s="10" t="s">
        <v>105</v>
      </c>
      <c r="E479" s="9">
        <v>21218.04</v>
      </c>
      <c r="F479" s="9">
        <v>0</v>
      </c>
      <c r="G479" s="37">
        <f t="shared" si="7"/>
        <v>0</v>
      </c>
      <c r="H479" s="9">
        <v>21218.04</v>
      </c>
      <c r="I479" s="9">
        <v>0</v>
      </c>
      <c r="J479" s="9">
        <v>0</v>
      </c>
      <c r="K479" s="9">
        <v>0</v>
      </c>
    </row>
    <row r="480" spans="1:11" s="4" customFormat="1" ht="12.75" customHeight="1">
      <c r="A480" s="77"/>
      <c r="B480" s="77"/>
      <c r="C480" s="10">
        <v>4179</v>
      </c>
      <c r="D480" s="10" t="s">
        <v>105</v>
      </c>
      <c r="E480" s="9">
        <v>3744.36</v>
      </c>
      <c r="F480" s="9">
        <v>0</v>
      </c>
      <c r="G480" s="68">
        <f t="shared" si="7"/>
        <v>0</v>
      </c>
      <c r="H480" s="9">
        <v>3744.36</v>
      </c>
      <c r="I480" s="9">
        <v>0</v>
      </c>
      <c r="J480" s="9">
        <v>0</v>
      </c>
      <c r="K480" s="9">
        <v>0</v>
      </c>
    </row>
    <row r="481" spans="1:11" s="4" customFormat="1" ht="13.5" customHeight="1">
      <c r="A481" s="77"/>
      <c r="B481" s="77"/>
      <c r="C481" s="10">
        <v>4210</v>
      </c>
      <c r="D481" s="10" t="s">
        <v>111</v>
      </c>
      <c r="E481" s="9">
        <v>20000</v>
      </c>
      <c r="F481" s="9">
        <v>1077.8</v>
      </c>
      <c r="G481" s="37">
        <f t="shared" si="7"/>
        <v>0.05389</v>
      </c>
      <c r="H481" s="9">
        <v>20000</v>
      </c>
      <c r="I481" s="9">
        <v>1077.8</v>
      </c>
      <c r="J481" s="9">
        <v>0</v>
      </c>
      <c r="K481" s="9">
        <v>0</v>
      </c>
    </row>
    <row r="482" spans="1:11" s="4" customFormat="1" ht="13.5" customHeight="1">
      <c r="A482" s="77"/>
      <c r="B482" s="78"/>
      <c r="C482" s="10">
        <v>4300</v>
      </c>
      <c r="D482" s="10" t="s">
        <v>91</v>
      </c>
      <c r="E482" s="9">
        <v>25000</v>
      </c>
      <c r="F482" s="9">
        <v>6750</v>
      </c>
      <c r="G482" s="63">
        <f t="shared" si="7"/>
        <v>0.27</v>
      </c>
      <c r="H482" s="9">
        <v>25000</v>
      </c>
      <c r="I482" s="9">
        <v>6750</v>
      </c>
      <c r="J482" s="9">
        <v>0</v>
      </c>
      <c r="K482" s="9">
        <v>0</v>
      </c>
    </row>
    <row r="483" spans="1:11" ht="17.25" customHeight="1">
      <c r="A483" s="78"/>
      <c r="B483" s="39"/>
      <c r="C483" s="39"/>
      <c r="D483" s="32" t="s">
        <v>50</v>
      </c>
      <c r="E483" s="22">
        <f>E7+E14+E17+E30+E33+E44+E55+E128+E131+E153+E156+E159+E162+E269+E272+E295+E374+E399+E410+E428+E449</f>
        <v>89904676.07000001</v>
      </c>
      <c r="F483" s="22">
        <v>39856081.13</v>
      </c>
      <c r="G483" s="75">
        <f t="shared" si="7"/>
        <v>0.44331488496736204</v>
      </c>
      <c r="H483" s="22">
        <f>H7+H14+H17+H30+H33+H44+H55+H128+H131+H153+H156+H159+H162+H269+H272+H295+H374+H399+H410+H428+H449</f>
        <v>73650117.68</v>
      </c>
      <c r="I483" s="22">
        <f>I7+I14+I17+I30+I33+I44+I55+I128+I131+I153+I156+I159+I162+I269+I272+I295+I374+I399+I410+I428+I449</f>
        <v>34343764.610000014</v>
      </c>
      <c r="J483" s="22">
        <f>J7+J14+J17+J30+J33+J44+J55+J128+J131+J153+J156+J159+J162+J269+J272+J295+J374+J399+J410+J428+J449</f>
        <v>16254558.39</v>
      </c>
      <c r="K483" s="22">
        <f>K7+K14+K17+K30+K33+K44+K55+K128+K131+K153+K156+K159+K162+K269+K272+K295+K374+K399+K410+K428+K449</f>
        <v>5418969.86</v>
      </c>
    </row>
    <row r="484" spans="1:11" ht="13.5" hidden="1" thickBot="1">
      <c r="A484" s="2"/>
      <c r="B484" s="2"/>
      <c r="C484" s="2"/>
      <c r="D484" s="2"/>
      <c r="E484" s="3"/>
      <c r="F484" s="3"/>
      <c r="G484" s="61"/>
      <c r="H484" s="3"/>
      <c r="I484" s="3"/>
      <c r="J484" s="3"/>
      <c r="K484" s="3"/>
    </row>
  </sheetData>
  <sheetProtection/>
  <mergeCells count="124">
    <mergeCell ref="J3:K4"/>
    <mergeCell ref="E3:G4"/>
    <mergeCell ref="H3:I4"/>
    <mergeCell ref="B1:J1"/>
    <mergeCell ref="B8:B9"/>
    <mergeCell ref="B31:B32"/>
    <mergeCell ref="B18:B20"/>
    <mergeCell ref="B10:B11"/>
    <mergeCell ref="B12:B13"/>
    <mergeCell ref="B15:B16"/>
    <mergeCell ref="B26:B29"/>
    <mergeCell ref="B34:B37"/>
    <mergeCell ref="B38:B41"/>
    <mergeCell ref="B45:B48"/>
    <mergeCell ref="B49:B50"/>
    <mergeCell ref="B51:B54"/>
    <mergeCell ref="B56:B63"/>
    <mergeCell ref="B64:B70"/>
    <mergeCell ref="A170:A190"/>
    <mergeCell ref="B154:B155"/>
    <mergeCell ref="B157:B158"/>
    <mergeCell ref="B160:B161"/>
    <mergeCell ref="B132:B134"/>
    <mergeCell ref="B135:B137"/>
    <mergeCell ref="B138:B148"/>
    <mergeCell ref="B149:B150"/>
    <mergeCell ref="A428:A448"/>
    <mergeCell ref="A449:A469"/>
    <mergeCell ref="B453:B469"/>
    <mergeCell ref="B258:B262"/>
    <mergeCell ref="B263:B268"/>
    <mergeCell ref="B239:B254"/>
    <mergeCell ref="B255:B257"/>
    <mergeCell ref="B405:B406"/>
    <mergeCell ref="B316:B318"/>
    <mergeCell ref="B319:B320"/>
    <mergeCell ref="B273:B278"/>
    <mergeCell ref="B279:B294"/>
    <mergeCell ref="B186:B190"/>
    <mergeCell ref="B191:B212"/>
    <mergeCell ref="A7:A13"/>
    <mergeCell ref="A14:A16"/>
    <mergeCell ref="A26:A29"/>
    <mergeCell ref="A159:A161"/>
    <mergeCell ref="B379:B398"/>
    <mergeCell ref="B400:B404"/>
    <mergeCell ref="A55:A70"/>
    <mergeCell ref="B71:B92"/>
    <mergeCell ref="B93:B94"/>
    <mergeCell ref="A71:A92"/>
    <mergeCell ref="B407:B409"/>
    <mergeCell ref="B411:B412"/>
    <mergeCell ref="B413:B415"/>
    <mergeCell ref="B416:B417"/>
    <mergeCell ref="B418:B421"/>
    <mergeCell ref="B440:B441"/>
    <mergeCell ref="B442:B448"/>
    <mergeCell ref="B450:B452"/>
    <mergeCell ref="B422:B427"/>
    <mergeCell ref="B429:B433"/>
    <mergeCell ref="B434:B435"/>
    <mergeCell ref="B436:B437"/>
    <mergeCell ref="B473:B482"/>
    <mergeCell ref="B42:B43"/>
    <mergeCell ref="A17:A25"/>
    <mergeCell ref="B21:B25"/>
    <mergeCell ref="A33:A43"/>
    <mergeCell ref="A30:A32"/>
    <mergeCell ref="A44:A54"/>
    <mergeCell ref="A153:A155"/>
    <mergeCell ref="A156:A158"/>
    <mergeCell ref="B438:B439"/>
    <mergeCell ref="A93:A117"/>
    <mergeCell ref="B95:B99"/>
    <mergeCell ref="B100:B102"/>
    <mergeCell ref="A118:A127"/>
    <mergeCell ref="B103:B117"/>
    <mergeCell ref="A128:A130"/>
    <mergeCell ref="A132:A152"/>
    <mergeCell ref="B151:B152"/>
    <mergeCell ref="B129:B130"/>
    <mergeCell ref="B118:B127"/>
    <mergeCell ref="A191:A212"/>
    <mergeCell ref="B213:B234"/>
    <mergeCell ref="A213:A234"/>
    <mergeCell ref="A162:A169"/>
    <mergeCell ref="B163:B169"/>
    <mergeCell ref="B170:B185"/>
    <mergeCell ref="B235:B236"/>
    <mergeCell ref="A235:A254"/>
    <mergeCell ref="B237:B238"/>
    <mergeCell ref="A255:A268"/>
    <mergeCell ref="A269:A271"/>
    <mergeCell ref="A272:A278"/>
    <mergeCell ref="A279:A294"/>
    <mergeCell ref="A295:A297"/>
    <mergeCell ref="A298:A318"/>
    <mergeCell ref="A319:A340"/>
    <mergeCell ref="B349:B363"/>
    <mergeCell ref="A341:A363"/>
    <mergeCell ref="B323:B340"/>
    <mergeCell ref="B341:B342"/>
    <mergeCell ref="B343:B348"/>
    <mergeCell ref="B296:B297"/>
    <mergeCell ref="B298:B303"/>
    <mergeCell ref="B364:B369"/>
    <mergeCell ref="A364:A373"/>
    <mergeCell ref="A374:A378"/>
    <mergeCell ref="B377:B378"/>
    <mergeCell ref="B370:B373"/>
    <mergeCell ref="B375:B376"/>
    <mergeCell ref="B321:B322"/>
    <mergeCell ref="B304:B313"/>
    <mergeCell ref="B314:B315"/>
    <mergeCell ref="A470:A483"/>
    <mergeCell ref="B470:B472"/>
    <mergeCell ref="D3:D5"/>
    <mergeCell ref="A3:A5"/>
    <mergeCell ref="B3:B5"/>
    <mergeCell ref="C3:C5"/>
    <mergeCell ref="A379:A398"/>
    <mergeCell ref="A399:A404"/>
    <mergeCell ref="A405:A409"/>
    <mergeCell ref="A410:A42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rowBreaks count="22" manualBreakCount="22">
    <brk id="25" max="10" man="1"/>
    <brk id="43" max="255" man="1"/>
    <brk id="70" max="255" man="1"/>
    <brk id="92" max="255" man="1"/>
    <brk id="117" max="255" man="1"/>
    <brk id="131" max="255" man="1"/>
    <brk id="152" max="255" man="1"/>
    <brk id="169" max="255" man="1"/>
    <brk id="190" max="255" man="1"/>
    <brk id="212" max="255" man="1"/>
    <brk id="234" max="255" man="1"/>
    <brk id="254" max="255" man="1"/>
    <brk id="278" max="255" man="1"/>
    <brk id="297" max="255" man="1"/>
    <brk id="318" max="255" man="1"/>
    <brk id="340" max="255" man="1"/>
    <brk id="363" max="255" man="1"/>
    <brk id="378" max="255" man="1"/>
    <brk id="404" max="255" man="1"/>
    <brk id="427" max="255" man="1"/>
    <brk id="448" max="255" man="1"/>
    <brk id="4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sekretariat</cp:lastModifiedBy>
  <cp:lastPrinted>2011-08-29T14:01:01Z</cp:lastPrinted>
  <dcterms:created xsi:type="dcterms:W3CDTF">2002-08-12T08:26:19Z</dcterms:created>
  <dcterms:modified xsi:type="dcterms:W3CDTF">2011-09-05T06:00:10Z</dcterms:modified>
  <cp:category/>
  <cp:version/>
  <cp:contentType/>
  <cp:contentStatus/>
</cp:coreProperties>
</file>