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20" yWindow="300" windowWidth="15045" windowHeight="11760" tabRatio="736" activeTab="1"/>
  </bookViews>
  <sheets>
    <sheet name="Strona główna" sheetId="1" r:id="rId1"/>
    <sheet name="kan sanitarna." sheetId="2" r:id="rId2"/>
  </sheets>
  <definedNames>
    <definedName name="_xlnm._FilterDatabase" localSheetId="1" hidden="1">'kan sanitarna.'!$A$1:$F$44</definedName>
    <definedName name="C">#REF!</definedName>
  </definedNames>
  <calcPr fullCalcOnLoad="1" fullPrecision="0"/>
</workbook>
</file>

<file path=xl/sharedStrings.xml><?xml version="1.0" encoding="utf-8"?>
<sst xmlns="http://schemas.openxmlformats.org/spreadsheetml/2006/main" count="220" uniqueCount="153">
  <si>
    <t>Lp.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</si>
  <si>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</si>
  <si>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</si>
  <si>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</si>
  <si>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Jm</t>
  </si>
  <si>
    <t>Ilość</t>
  </si>
  <si>
    <t>Cena jednostkowa</t>
  </si>
  <si>
    <t>Wartość</t>
  </si>
  <si>
    <t>3</t>
  </si>
  <si>
    <t>szt</t>
  </si>
  <si>
    <t xml:space="preserve"> KOSZTORYS OFERTOWY</t>
  </si>
  <si>
    <t>Element</t>
  </si>
  <si>
    <t>1.1</t>
  </si>
  <si>
    <t>1.2</t>
  </si>
  <si>
    <t>1.3</t>
  </si>
  <si>
    <t>1.4</t>
  </si>
  <si>
    <t>1.5</t>
  </si>
  <si>
    <t>1.6</t>
  </si>
  <si>
    <t>1.7</t>
  </si>
  <si>
    <t>1.8</t>
  </si>
  <si>
    <t>KNNR 5/721/1</t>
  </si>
  <si>
    <t>Cięcie nawierzchni z mas mineralno-asfaltowych na głębokośc 5 cm</t>
  </si>
  <si>
    <t>KNNR 5/721/2</t>
  </si>
  <si>
    <t>KNNR 6/802/4</t>
  </si>
  <si>
    <t>Rozebranie nawierzchni z mas mineralno-bitumicznych gr. 4 cmm mechanicznie</t>
  </si>
  <si>
    <t>Załadunek i wywóz materiału z rozbiórki nawierzchni - Wywiezienie gruzu spryzmowanego samochodami samowyładowczymi na odl. 1 km</t>
  </si>
  <si>
    <t>KNR 4-01/108/11</t>
  </si>
  <si>
    <t>KNR 4-01/108/12</t>
  </si>
  <si>
    <t>Razem .Roboty przygotowawcze ( drogowe )</t>
  </si>
  <si>
    <t>x</t>
  </si>
  <si>
    <t>2.1</t>
  </si>
  <si>
    <t>2.2</t>
  </si>
  <si>
    <t>Razem .Roboty ziemne</t>
  </si>
  <si>
    <t>3.1</t>
  </si>
  <si>
    <t>3.2</t>
  </si>
  <si>
    <t>3.6</t>
  </si>
  <si>
    <t>3.7</t>
  </si>
  <si>
    <t>3.8</t>
  </si>
  <si>
    <t>Wykopy przy kolizjach - Wykopy liniowe o szerokości 0,8 - 2,5 m i głębokości do 3,0 m o ścianach pionowych w gruntach suchych kat. I - II.</t>
  </si>
  <si>
    <t>KNNR 1/320/1</t>
  </si>
  <si>
    <t>KNNR 1/318/3</t>
  </si>
  <si>
    <t>Razem .Roboty Instalacyjne - kanalizacja sanitarna</t>
  </si>
  <si>
    <t>KNNR 1/1411/1</t>
  </si>
  <si>
    <t>Wykonanie obsypki i nadsypki 30 cm nad rurociąg - Ręczne zasypywanie wnęk za ścianami budowli inżynieryjnych przy wys.zasypania do 4,0 m wraz z dostarczeniem piasku , zagęszczenie ręczne, grunt kat. I - II</t>
  </si>
  <si>
    <t>KNNR 4/1308/2</t>
  </si>
  <si>
    <t>Tabela elementów scalonych</t>
  </si>
  <si>
    <t>Podatek VAT 23%</t>
  </si>
  <si>
    <t>Razem brutto</t>
  </si>
  <si>
    <t>3.9</t>
  </si>
  <si>
    <t xml:space="preserve"> kan.sanit  Razem netto</t>
  </si>
  <si>
    <t xml:space="preserve">  Razem netto</t>
  </si>
  <si>
    <t xml:space="preserve">  Razem brutto</t>
  </si>
  <si>
    <t>Vat 23%</t>
  </si>
  <si>
    <t xml:space="preserve">Nazwa zadania:       Rozbudowa drogi powiatowej nr. 2307W Mława -Pepłówek                                                                                                                           </t>
  </si>
  <si>
    <t>Cięcie nawierzchni z mas mineralno-asfaltowych - za każdy dalszy 1 cm głębokości  krotnśc = 3</t>
  </si>
  <si>
    <t>KNNR 5/721/5</t>
  </si>
  <si>
    <t>Cięcie podbudowy z betonu na głębokośc 5 cm</t>
  </si>
  <si>
    <t xml:space="preserve"> Wywiezienie gruzu spryzmowanego samochodami samowyładowczymi - za każdy nast.. 1 km  krotnośc = 4</t>
  </si>
  <si>
    <t>KNNR 1/307/4</t>
  </si>
  <si>
    <t>szt.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</si>
  <si>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</si>
  <si>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</si>
  <si>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>KNNR 6/111/2</t>
  </si>
  <si>
    <t>Podbudowy z gruntu stabilizowanego cementm w ilości 25kg/m2 - warstwa grubości 15 cm   krotność 2</t>
  </si>
  <si>
    <t>KNNR 6/111/6</t>
  </si>
  <si>
    <t>2.3</t>
  </si>
  <si>
    <t>2.4</t>
  </si>
  <si>
    <t>KNNR 1/313/1</t>
  </si>
  <si>
    <t>Pełne umocnienie ścian wykopów wraz z rozbiórką palami szalunkowymi stalowymi (wypraskami) w gruntach suchych; wyk.o szer. Do 1m i głęb. Do 3m ; grunt kat I-IV. Pod rurociągi</t>
  </si>
  <si>
    <t>Podłoża pod kanały i obiekty z materiałów sypkich grub. 15 cm (Zakup podłoża z przywozem na miejsce budowy)</t>
  </si>
  <si>
    <t>KNNR 4/1427/2</t>
  </si>
  <si>
    <t>Nr SST</t>
  </si>
  <si>
    <t>Kod poz.</t>
  </si>
  <si>
    <t>CPV</t>
  </si>
  <si>
    <t>01.02.04</t>
  </si>
  <si>
    <t>04.04.01</t>
  </si>
  <si>
    <t>Warstwa górna podbudowy z kruszyw łamanych gr. 12 cm</t>
  </si>
  <si>
    <t>02.01.01</t>
  </si>
  <si>
    <t>2.5</t>
  </si>
  <si>
    <t>2.6</t>
  </si>
  <si>
    <t>KNNR 1/527/1</t>
  </si>
  <si>
    <t>KNNR 1/527/6</t>
  </si>
  <si>
    <t>Montaż konstrukcji podwieszeń kabli energetycznych i telekomunikacyjnych typ lekki; element o rozpiętości 4 m</t>
  </si>
  <si>
    <t>Demontaż konstrukcji podwieszeń kabli energetycznych i telekomunikacyjnych typ lekki; element o rozpiętości 4 m</t>
  </si>
  <si>
    <t>kpl</t>
  </si>
  <si>
    <t>5</t>
  </si>
  <si>
    <t>CPV-45332300-6 ROBOTY INSTALACYJNE KANALIZACYJNE</t>
  </si>
  <si>
    <t>CPV-45111200-0 ROBOTY W ZAKRESIE PRZYGOTOWANIA TERENU POD BUDOWĘ ROBOTY ZIEMNE</t>
  </si>
  <si>
    <t xml:space="preserve">CPV-45110000-1 ROBOTY W ZAKRESIE BURZENIA I ROZBIÓRKI OBIEKTÓW BUDOWLANYCH -ROBOTY PRZYGOTOWAWCZE </t>
  </si>
  <si>
    <t>2</t>
  </si>
  <si>
    <t>4</t>
  </si>
  <si>
    <t>6</t>
  </si>
  <si>
    <t>7</t>
  </si>
  <si>
    <t>8</t>
  </si>
  <si>
    <t>KNNR 4/1417/2</t>
  </si>
  <si>
    <t>Studzienki kanalizacyjne systemowe typu "TEGRA" o śr.600 mm - zamknięte rurą teleskopową i włazem D 400 i pierścieniem odciążającym</t>
  </si>
  <si>
    <t>KNNR 6/308/4</t>
  </si>
  <si>
    <t>Nawierzchnia z mieszanek mineralno-bitumicznych smołowych o grubości 4 cm (warstwa wiążąca)   krotnośc = 2</t>
  </si>
  <si>
    <t>04,04.01</t>
  </si>
  <si>
    <t>1.9</t>
  </si>
  <si>
    <t>KNNR 4/1308/3</t>
  </si>
  <si>
    <t>03.01.01</t>
  </si>
  <si>
    <t>KNNR 1/202/04</t>
  </si>
  <si>
    <t>KNNR 6/806/4</t>
  </si>
  <si>
    <t xml:space="preserve">Rozebranie krawężników betonowych i kamiennych,krawężniki kamienne 20x35 cm na podsypce cementowo-piaskowej </t>
  </si>
  <si>
    <t>KNNR 4/1413/1</t>
  </si>
  <si>
    <t>3.4</t>
  </si>
  <si>
    <t>3.10</t>
  </si>
  <si>
    <t>kalkulacja własna</t>
  </si>
  <si>
    <t>Zasypanie wykopów .fund.podłużnych,punktowych,rowów,wykopów obiektowych spycharkami z zagęszcz.mechanicznym zagęszczarkami (gr.warstwy w stanie luźnym 40 cm) - kat.gr. I-II - bez wymiany</t>
  </si>
  <si>
    <t>KNNR 6/805/5</t>
  </si>
  <si>
    <t xml:space="preserve">Rozebranie chodników  a podsypce piaskowej </t>
  </si>
  <si>
    <t>KNNR 4/1424 analogia</t>
  </si>
  <si>
    <t>Demontaż studni rewizyjnej z kręgów betonowych w gotowym wykmopie fi 1200 mm</t>
  </si>
  <si>
    <t>1.12</t>
  </si>
  <si>
    <t>KNNR 6/0606/4</t>
  </si>
  <si>
    <t xml:space="preserve">Chodniki z kostki betonowej  na podsypce piaskowej </t>
  </si>
  <si>
    <t>1.13</t>
  </si>
  <si>
    <t>KNNR 6/0606/3</t>
  </si>
  <si>
    <t>Ustawienie krawężnika betonowego 15 x 30 na ławie betonowej z oporem</t>
  </si>
  <si>
    <t xml:space="preserve">Roboty ziemne wykonywane koparkami podsiębiernymi o poj.łyżki 0.25 m3 w gr.kat. III z transp.urobku na odl.do 1 km sam.samowyład. </t>
  </si>
  <si>
    <t>Wykonanie przecisku rurą osłonową dn 457 stal</t>
  </si>
  <si>
    <t>Wykonanie renowacji kanału dn300 metodą shorliningu modułami 225 x 8,6 x 580 SDR 26.</t>
  </si>
  <si>
    <t>Kanały z rur PVC ( SN8 ) łączonycna wcisk o średn. zewn. 300 mm</t>
  </si>
  <si>
    <t>Kanały z rur PVC ( SN8 ) łączonycna wcisk o średn. zewn. 200 mm</t>
  </si>
  <si>
    <t>Studnie rewizyjne z kręgów betonowych o śr. 1000 mm w gotowym wykopie o głębok. 3m</t>
  </si>
  <si>
    <t>KNNR 4/1424/2</t>
  </si>
  <si>
    <t xml:space="preserve">Studzienki ściekowe uliczne betonowe o śr. 500 mm z osadnikiem bez syfonu </t>
  </si>
  <si>
    <t>Wykonanie wcinki w istniejącą studnię rewizyjną, otwór o średnicy 200-300mm - ANALOGIA</t>
  </si>
  <si>
    <t>Kanały z rur PVC ( SN8 ) łączonycna wcisk o średn. zewn. 160 mm - podłączenie wpustów deszczowych i ruru spustowej</t>
  </si>
  <si>
    <t>Inspekcja telewizyjna rurociągu dn300, dn200-kalkulacja własna</t>
  </si>
  <si>
    <t>1.10</t>
  </si>
  <si>
    <t>1.11</t>
  </si>
  <si>
    <t>1.14</t>
  </si>
  <si>
    <t>2.7</t>
  </si>
  <si>
    <t>3.3</t>
  </si>
  <si>
    <t>3.5</t>
  </si>
  <si>
    <t>KOD</t>
  </si>
  <si>
    <t>OPIS</t>
  </si>
  <si>
    <t>UDZIAŁ (%)</t>
  </si>
  <si>
    <t>WARTOŚĆ</t>
  </si>
  <si>
    <t>1</t>
  </si>
  <si>
    <t>CPV-45110000-1</t>
  </si>
  <si>
    <t>CPV-45111200-0</t>
  </si>
  <si>
    <t>CPV-45232410</t>
  </si>
  <si>
    <t>Wartość kosztorysowa</t>
  </si>
  <si>
    <t xml:space="preserve">Razem .Roboty instalacyjne kanalizacja </t>
  </si>
  <si>
    <t>3.11</t>
  </si>
  <si>
    <t>KOSZTORYS OFERTOWY</t>
  </si>
  <si>
    <t xml:space="preserve"> 1. Nazwa zadania: 
PRZEBUDOWA SIECI KANALIZACJI SANITARNEJ I DESZCZOWEJ NA TERENIE STAREGO RYNKU W MŁAWIE
2. Zamawiający – nazwa, adres:: 
Miasto Mława   
06-500 Mława; ul.St.Rynek 19   
</t>
  </si>
  <si>
    <t>1.15</t>
  </si>
  <si>
    <t>KNR 231/07/06/05/00</t>
  </si>
  <si>
    <t>Malowanie farbą chlorokauczukową pasów ręczne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</si>
</sst>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"/>
    <numFmt numFmtId="168" formatCode="#,##0.000"/>
    <numFmt numFmtId="169" formatCode="#,##0.0"/>
    <numFmt numFmtId="170" formatCode="d.00.00.00\."/>
    <numFmt numFmtId="171" formatCode="#,##0.0000"/>
    <numFmt numFmtId="172" formatCode="#,##0.00000"/>
    <numFmt numFmtId="173" formatCode="0.000"/>
    <numFmt numFmtId="174" formatCode="0.0000"/>
    <numFmt numFmtId="175" formatCode="0.00000"/>
    <numFmt numFmtId="176" formatCode="0.E+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0.000000"/>
    <numFmt numFmtId="182" formatCode="0.0000000"/>
    <numFmt numFmtId="183" formatCode="0.00000000"/>
    <numFmt numFmtId="184" formatCode="#,##0.000000"/>
    <numFmt numFmtId="185" formatCode="#,##0.0000000"/>
    <numFmt numFmtId="186" formatCode="#,##0.00000000"/>
    <numFmt numFmtId="187" formatCode="_-* #,##0.0\ _z_ł_-;\-* #,##0.0\ _z_ł_-;_-* &quot;-&quot;??\ _z_ł_-;_-@_-"/>
    <numFmt numFmtId="188" formatCode="_-* #,##0\ _z_ł_-;\-* #,##0\ _z_ł_-;_-* &quot;-&quot;??\ _z_ł_-;_-@_-"/>
    <numFmt numFmtId="189" formatCode="0.0%"/>
    <numFmt numFmtId="190" formatCode="0.000%"/>
    <numFmt numFmtId="191" formatCode="0.0000%"/>
    <numFmt numFmtId="192" formatCode="[$-415]d\ mmmm\ yyyy"/>
    <numFmt numFmtId="193" formatCode="#,##0\ &quot;zł&quot;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9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4"/>
      <name val="Arial CE"/>
      <family val="0"/>
    </font>
    <font>
      <b/>
      <sz val="18"/>
      <name val="Arial"/>
      <family val="2"/>
    </font>
    <font>
      <b/>
      <sz val="18"/>
      <name val="Times New Roman CE"/>
      <family val="1"/>
    </font>
    <font>
      <b/>
      <sz val="9"/>
      <name val="Times New Roman CE"/>
      <family val="1"/>
    </font>
    <font>
      <sz val="9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Times New Roman CE"/>
      <family val="1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11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6" fontId="19" fillId="0" borderId="0" xfId="0" applyNumberFormat="1" applyFont="1" applyFill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173" fontId="1" fillId="32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vertic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3" fillId="0" borderId="13" xfId="0" applyNumberFormat="1" applyFont="1" applyFill="1" applyBorder="1" applyAlignment="1">
      <alignment horizontal="left" vertical="top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2" fontId="12" fillId="0" borderId="23" xfId="0" applyNumberFormat="1" applyFont="1" applyFill="1" applyBorder="1" applyAlignment="1">
      <alignment horizontal="center" vertic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vertical="center"/>
    </xf>
    <xf numFmtId="2" fontId="17" fillId="0" borderId="0" xfId="0" applyNumberFormat="1" applyFont="1" applyFill="1" applyAlignment="1">
      <alignment horizontal="center" vertical="center"/>
    </xf>
    <xf numFmtId="16" fontId="60" fillId="0" borderId="0" xfId="0" applyNumberFormat="1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wrapText="1"/>
    </xf>
    <xf numFmtId="49" fontId="14" fillId="0" borderId="19" xfId="0" applyNumberFormat="1" applyFont="1" applyBorder="1" applyAlignment="1">
      <alignment wrapText="1"/>
    </xf>
    <xf numFmtId="2" fontId="11" fillId="0" borderId="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right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right" wrapText="1"/>
    </xf>
    <xf numFmtId="166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2" fontId="11" fillId="0" borderId="3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left" vertical="top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/>
    </xf>
    <xf numFmtId="2" fontId="60" fillId="0" borderId="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wrapText="1"/>
    </xf>
    <xf numFmtId="49" fontId="23" fillId="0" borderId="12" xfId="0" applyNumberFormat="1" applyFont="1" applyBorder="1" applyAlignment="1">
      <alignment wrapText="1"/>
    </xf>
    <xf numFmtId="2" fontId="11" fillId="0" borderId="13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wrapText="1"/>
    </xf>
    <xf numFmtId="2" fontId="11" fillId="33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Fill="1" applyBorder="1" applyAlignment="1">
      <alignment horizontal="right" vertical="center" wrapText="1"/>
    </xf>
    <xf numFmtId="49" fontId="14" fillId="0" borderId="25" xfId="0" applyNumberFormat="1" applyFont="1" applyBorder="1" applyAlignment="1">
      <alignment wrapText="1"/>
    </xf>
    <xf numFmtId="0" fontId="14" fillId="0" borderId="11" xfId="0" applyFont="1" applyBorder="1" applyAlignment="1">
      <alignment horizontal="right" wrapText="1"/>
    </xf>
    <xf numFmtId="0" fontId="14" fillId="0" borderId="12" xfId="0" applyFont="1" applyBorder="1" applyAlignment="1">
      <alignment horizontal="right" wrapText="1"/>
    </xf>
    <xf numFmtId="0" fontId="14" fillId="0" borderId="19" xfId="0" applyFont="1" applyBorder="1" applyAlignment="1">
      <alignment horizontal="righ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2" fillId="0" borderId="33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Fill="1" applyBorder="1" applyAlignment="1">
      <alignment horizontal="center" vertical="center" wrapText="1"/>
    </xf>
    <xf numFmtId="2" fontId="12" fillId="0" borderId="35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left" wrapText="1"/>
    </xf>
    <xf numFmtId="49" fontId="14" fillId="33" borderId="12" xfId="0" applyNumberFormat="1" applyFont="1" applyFill="1" applyBorder="1" applyAlignment="1">
      <alignment horizontal="left" wrapText="1"/>
    </xf>
    <xf numFmtId="49" fontId="14" fillId="33" borderId="19" xfId="0" applyNumberFormat="1" applyFont="1" applyFill="1" applyBorder="1" applyAlignment="1">
      <alignment horizontal="left" wrapText="1"/>
    </xf>
    <xf numFmtId="49" fontId="14" fillId="0" borderId="13" xfId="0" applyNumberFormat="1" applyFont="1" applyBorder="1" applyAlignment="1">
      <alignment horizontal="right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2790825</xdr:colOff>
      <xdr:row>1</xdr:row>
      <xdr:rowOff>219075</xdr:rowOff>
    </xdr:from>
    <xdr:to>
      <xdr:col>3</xdr:col>
      <xdr:colOff>2838450</xdr:colOff>
      <xdr:row>1</xdr:row>
      <xdr:rowOff>266700</xdr:rowOff>
    </xdr:to>
    <xdr:sp fLocksText="0">
      <xdr:nvSpPr>
        <xdr:cNvPr id="1" name="pole tekstowe 1"/>
        <xdr:cNvSpPr txBox="1">
          <a:spLocks noChangeArrowheads="1"/>
        </xdr:cNvSpPr>
      </xdr:nvSpPr>
      <xdr:spPr>
        <a:xfrm>
          <a:off x="5457825" y="371475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G16" sqref="G16"/>
    </sheetView>
  </sheetViews>
  <sheetFormatPr defaultColWidth="9.00390625" defaultRowHeight="12.75"/>
  <cols>
    <col min="7" max="7" width="37.25390625" style="0" customWidth="1"/>
  </cols>
  <sheetData>
    <row r="1" spans="1:20" ht="12.75">
      <c r="A1" s="114" t="s">
        <v>10</v>
      </c>
      <c r="B1" s="114"/>
      <c r="C1" s="114"/>
      <c r="D1" s="114"/>
      <c r="E1" s="114"/>
      <c r="F1" s="114"/>
      <c r="G1" s="114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15"/>
      <c r="B2" s="115"/>
      <c r="C2" s="115"/>
      <c r="D2" s="115"/>
      <c r="E2" s="115"/>
      <c r="F2" s="115"/>
      <c r="G2" s="1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1" s="4" customFormat="1" ht="33.75" customHeight="1">
      <c r="A3" s="116" t="s">
        <v>53</v>
      </c>
      <c r="B3" s="116"/>
      <c r="C3" s="116"/>
      <c r="D3" s="116"/>
      <c r="E3" s="116"/>
      <c r="F3" s="116"/>
      <c r="G3" s="11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U3" s="3"/>
    </row>
    <row r="4" spans="1:20" ht="12.75">
      <c r="A4" s="17"/>
      <c r="B4" s="16"/>
      <c r="C4" s="16"/>
      <c r="D4" s="16"/>
      <c r="E4" s="16"/>
      <c r="F4" s="16"/>
      <c r="G4" s="1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3:7" ht="18" customHeight="1">
      <c r="C5" s="111" t="s">
        <v>49</v>
      </c>
      <c r="D5" s="112"/>
      <c r="E5" s="112"/>
      <c r="F5" s="113"/>
      <c r="G5" s="19" t="e">
        <f>'kan sanitarna.'!#REF!</f>
        <v>#REF!</v>
      </c>
    </row>
    <row r="6" spans="3:7" ht="18" customHeight="1">
      <c r="C6" s="111" t="s">
        <v>50</v>
      </c>
      <c r="D6" s="112"/>
      <c r="E6" s="112"/>
      <c r="F6" s="113"/>
      <c r="G6" s="20" t="e">
        <f>SUM(G5:G5)</f>
        <v>#REF!</v>
      </c>
    </row>
    <row r="7" spans="3:7" ht="18" customHeight="1">
      <c r="C7" s="13"/>
      <c r="D7" s="14"/>
      <c r="E7" s="112" t="s">
        <v>52</v>
      </c>
      <c r="F7" s="113"/>
      <c r="G7" s="19" t="e">
        <f>G6*0.23</f>
        <v>#REF!</v>
      </c>
    </row>
    <row r="8" spans="3:7" ht="18" customHeight="1">
      <c r="C8" s="111" t="s">
        <v>51</v>
      </c>
      <c r="D8" s="112"/>
      <c r="E8" s="112"/>
      <c r="F8" s="113"/>
      <c r="G8" s="23" t="e">
        <f>G7+G6</f>
        <v>#REF!</v>
      </c>
    </row>
  </sheetData>
  <sheetProtection/>
  <mergeCells count="7">
    <mergeCell ref="C5:F5"/>
    <mergeCell ref="C8:F8"/>
    <mergeCell ref="C6:F6"/>
    <mergeCell ref="E7:F7"/>
    <mergeCell ref="A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7"/>
  <sheetViews>
    <sheetView tabSelected="1" zoomScale="75" zoomScaleNormal="75" zoomScaleSheetLayoutView="100" zoomScalePageLayoutView="0" workbookViewId="0" topLeftCell="A16">
      <selection activeCell="Y22" sqref="Y22"/>
    </sheetView>
  </sheetViews>
  <sheetFormatPr defaultColWidth="9.00390625" defaultRowHeight="12.75"/>
  <cols>
    <col min="1" max="1" width="7.00390625" style="5" customWidth="1"/>
    <col min="2" max="2" width="11.00390625" style="5" customWidth="1"/>
    <col min="3" max="3" width="17.00390625" style="6" customWidth="1"/>
    <col min="4" max="4" width="67.00390625" style="2" customWidth="1"/>
    <col min="5" max="5" width="9.875" style="7" customWidth="1"/>
    <col min="6" max="6" width="10.25390625" style="7" customWidth="1"/>
    <col min="7" max="7" width="13.375" style="7" customWidth="1"/>
    <col min="8" max="8" width="15.875" style="57" customWidth="1"/>
    <col min="9" max="9" width="11.25390625" style="1" hidden="1" customWidth="1"/>
    <col min="10" max="10" width="11.125" style="2" hidden="1" customWidth="1"/>
    <col min="11" max="20" width="0" style="2" hidden="1" customWidth="1"/>
    <col min="21" max="21" width="13.25390625" style="2" bestFit="1" customWidth="1"/>
    <col min="22" max="22" width="10.25390625" style="2" bestFit="1" customWidth="1"/>
    <col min="23" max="16384" width="9.125" style="2" customWidth="1"/>
  </cols>
  <sheetData>
    <row r="2" spans="1:22" ht="42" customHeight="1">
      <c r="A2" s="117" t="s">
        <v>148</v>
      </c>
      <c r="B2" s="117"/>
      <c r="C2" s="117"/>
      <c r="D2" s="117"/>
      <c r="E2" s="117"/>
      <c r="F2" s="117"/>
      <c r="G2" s="117"/>
      <c r="H2" s="1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47.25" customHeight="1" hidden="1">
      <c r="A3" s="64"/>
      <c r="B3" s="64"/>
      <c r="C3" s="64"/>
      <c r="D3" s="64"/>
      <c r="E3" s="64"/>
      <c r="F3" s="64"/>
      <c r="G3" s="64"/>
      <c r="H3" s="6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4" customFormat="1" ht="151.5" customHeight="1" thickBot="1">
      <c r="A4" s="118" t="s">
        <v>149</v>
      </c>
      <c r="B4" s="118"/>
      <c r="C4" s="118"/>
      <c r="D4" s="118"/>
      <c r="E4" s="118"/>
      <c r="F4" s="118"/>
      <c r="G4" s="118"/>
      <c r="H4" s="1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</row>
    <row r="5" spans="1:22" ht="34.5" customHeight="1" thickTop="1">
      <c r="A5" s="123" t="s">
        <v>0</v>
      </c>
      <c r="B5" s="24" t="s">
        <v>71</v>
      </c>
      <c r="C5" s="125" t="s">
        <v>3</v>
      </c>
      <c r="D5" s="125" t="s">
        <v>2</v>
      </c>
      <c r="E5" s="119" t="s">
        <v>4</v>
      </c>
      <c r="F5" s="119" t="s">
        <v>5</v>
      </c>
      <c r="G5" s="119" t="s">
        <v>6</v>
      </c>
      <c r="H5" s="121" t="s">
        <v>7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4.5" customHeight="1">
      <c r="A6" s="124"/>
      <c r="B6" s="25" t="s">
        <v>72</v>
      </c>
      <c r="C6" s="126"/>
      <c r="D6" s="126"/>
      <c r="E6" s="120"/>
      <c r="F6" s="120"/>
      <c r="G6" s="120"/>
      <c r="H6" s="12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4.5" customHeight="1">
      <c r="A7" s="124"/>
      <c r="B7" s="25" t="s">
        <v>73</v>
      </c>
      <c r="C7" s="126"/>
      <c r="D7" s="126"/>
      <c r="E7" s="120"/>
      <c r="F7" s="120"/>
      <c r="G7" s="120"/>
      <c r="H7" s="1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4.5" customHeight="1" thickBot="1">
      <c r="A8" s="26">
        <v>1</v>
      </c>
      <c r="B8" s="27" t="s">
        <v>89</v>
      </c>
      <c r="C8" s="8" t="s">
        <v>8</v>
      </c>
      <c r="D8" s="8" t="s">
        <v>90</v>
      </c>
      <c r="E8" s="8" t="s">
        <v>85</v>
      </c>
      <c r="F8" s="8" t="s">
        <v>91</v>
      </c>
      <c r="G8" s="8" t="s">
        <v>92</v>
      </c>
      <c r="H8" s="50" t="s">
        <v>93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" customFormat="1" ht="34.5" customHeight="1" thickTop="1">
      <c r="A9" s="28">
        <v>1</v>
      </c>
      <c r="B9" s="29"/>
      <c r="C9" s="30" t="s">
        <v>11</v>
      </c>
      <c r="D9" s="31" t="s">
        <v>88</v>
      </c>
      <c r="E9" s="32"/>
      <c r="F9" s="33"/>
      <c r="G9" s="33"/>
      <c r="H9" s="5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22" customFormat="1" ht="45" customHeight="1">
      <c r="A10" s="28" t="s">
        <v>12</v>
      </c>
      <c r="B10" s="34" t="s">
        <v>74</v>
      </c>
      <c r="C10" s="32" t="s">
        <v>20</v>
      </c>
      <c r="D10" s="35" t="s">
        <v>21</v>
      </c>
      <c r="E10" s="36" t="s">
        <v>1</v>
      </c>
      <c r="F10" s="70">
        <v>30.4</v>
      </c>
      <c r="G10" s="33"/>
      <c r="H10" s="51">
        <f>ROUND(+F10*G10,2)</f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22" customFormat="1" ht="45" customHeight="1">
      <c r="A11" s="28" t="s">
        <v>13</v>
      </c>
      <c r="B11" s="34" t="s">
        <v>74</v>
      </c>
      <c r="C11" s="32" t="s">
        <v>22</v>
      </c>
      <c r="D11" s="35" t="s">
        <v>54</v>
      </c>
      <c r="E11" s="37" t="s">
        <v>1</v>
      </c>
      <c r="F11" s="70">
        <v>30.4</v>
      </c>
      <c r="G11" s="32"/>
      <c r="H11" s="51">
        <f aca="true" t="shared" si="0" ref="H11:H18">ROUND(+F11*G11,2)</f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22" customFormat="1" ht="45" customHeight="1">
      <c r="A12" s="28" t="s">
        <v>14</v>
      </c>
      <c r="B12" s="34" t="s">
        <v>74</v>
      </c>
      <c r="C12" s="32" t="s">
        <v>55</v>
      </c>
      <c r="D12" s="35" t="s">
        <v>56</v>
      </c>
      <c r="E12" s="36" t="s">
        <v>1</v>
      </c>
      <c r="F12" s="70">
        <v>30.4</v>
      </c>
      <c r="G12" s="33"/>
      <c r="H12" s="51">
        <f t="shared" si="0"/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45" customHeight="1">
      <c r="A13" s="28" t="s">
        <v>15</v>
      </c>
      <c r="B13" s="34" t="s">
        <v>74</v>
      </c>
      <c r="C13" s="32" t="s">
        <v>23</v>
      </c>
      <c r="D13" s="38" t="s">
        <v>24</v>
      </c>
      <c r="E13" s="37" t="s">
        <v>60</v>
      </c>
      <c r="F13" s="70">
        <v>4</v>
      </c>
      <c r="G13" s="32"/>
      <c r="H13" s="51">
        <f t="shared" si="0"/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22" customFormat="1" ht="45" customHeight="1">
      <c r="A14" s="30" t="s">
        <v>16</v>
      </c>
      <c r="B14" s="34" t="s">
        <v>74</v>
      </c>
      <c r="C14" s="66" t="s">
        <v>103</v>
      </c>
      <c r="D14" s="69" t="s">
        <v>104</v>
      </c>
      <c r="E14" s="67" t="s">
        <v>1</v>
      </c>
      <c r="F14" s="70">
        <v>6</v>
      </c>
      <c r="G14" s="32"/>
      <c r="H14" s="51">
        <f t="shared" si="0"/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22" customFormat="1" ht="45" customHeight="1">
      <c r="A15" s="30" t="s">
        <v>17</v>
      </c>
      <c r="B15" s="34" t="s">
        <v>74</v>
      </c>
      <c r="C15" s="66" t="s">
        <v>110</v>
      </c>
      <c r="D15" s="69" t="s">
        <v>111</v>
      </c>
      <c r="E15" s="67" t="s">
        <v>60</v>
      </c>
      <c r="F15" s="70">
        <v>158</v>
      </c>
      <c r="G15" s="32"/>
      <c r="H15" s="51">
        <f t="shared" si="0"/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22" customFormat="1" ht="45" customHeight="1">
      <c r="A16" s="87" t="s">
        <v>18</v>
      </c>
      <c r="B16" s="34" t="s">
        <v>74</v>
      </c>
      <c r="C16" s="66" t="s">
        <v>112</v>
      </c>
      <c r="D16" s="69" t="s">
        <v>113</v>
      </c>
      <c r="E16" s="67" t="s">
        <v>9</v>
      </c>
      <c r="F16" s="70">
        <v>1</v>
      </c>
      <c r="G16" s="32"/>
      <c r="H16" s="51">
        <f t="shared" si="0"/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10" customFormat="1" ht="45" customHeight="1">
      <c r="A17" s="88" t="s">
        <v>19</v>
      </c>
      <c r="B17" s="34" t="s">
        <v>75</v>
      </c>
      <c r="C17" s="89" t="s">
        <v>115</v>
      </c>
      <c r="D17" s="69" t="s">
        <v>116</v>
      </c>
      <c r="E17" s="67" t="s">
        <v>60</v>
      </c>
      <c r="F17" s="70">
        <v>158</v>
      </c>
      <c r="G17" s="86"/>
      <c r="H17" s="51">
        <f t="shared" si="0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10" customFormat="1" ht="45" customHeight="1">
      <c r="A18" s="90" t="s">
        <v>99</v>
      </c>
      <c r="B18" s="34" t="s">
        <v>75</v>
      </c>
      <c r="C18" s="89" t="s">
        <v>118</v>
      </c>
      <c r="D18" s="69" t="s">
        <v>119</v>
      </c>
      <c r="E18" s="67" t="s">
        <v>1</v>
      </c>
      <c r="F18" s="70">
        <v>6</v>
      </c>
      <c r="G18" s="70"/>
      <c r="H18" s="51">
        <f t="shared" si="0"/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2" customFormat="1" ht="45" customHeight="1">
      <c r="A19" s="28" t="s">
        <v>131</v>
      </c>
      <c r="B19" s="34" t="s">
        <v>74</v>
      </c>
      <c r="C19" s="32" t="s">
        <v>26</v>
      </c>
      <c r="D19" s="38" t="s">
        <v>25</v>
      </c>
      <c r="E19" s="37" t="s">
        <v>61</v>
      </c>
      <c r="F19" s="70">
        <v>2.29</v>
      </c>
      <c r="G19" s="86"/>
      <c r="H19" s="51">
        <f>ROUND(+F19*G19,2)</f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45" customHeight="1">
      <c r="A20" s="28" t="s">
        <v>132</v>
      </c>
      <c r="B20" s="34" t="s">
        <v>74</v>
      </c>
      <c r="C20" s="32" t="s">
        <v>27</v>
      </c>
      <c r="D20" s="39" t="s">
        <v>57</v>
      </c>
      <c r="E20" s="37" t="s">
        <v>61</v>
      </c>
      <c r="F20" s="70">
        <v>2.29</v>
      </c>
      <c r="G20" s="32"/>
      <c r="H20" s="51">
        <f>ROUND(+F20*G20,2)</f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4" s="22" customFormat="1" ht="45" customHeight="1">
      <c r="A21" s="28" t="s">
        <v>114</v>
      </c>
      <c r="B21" s="34" t="s">
        <v>75</v>
      </c>
      <c r="C21" s="32" t="s">
        <v>62</v>
      </c>
      <c r="D21" s="39" t="s">
        <v>63</v>
      </c>
      <c r="E21" s="37" t="s">
        <v>60</v>
      </c>
      <c r="F21" s="70">
        <v>17.6</v>
      </c>
      <c r="G21" s="32"/>
      <c r="H21" s="51">
        <f>ROUND(+F21*G21,2)</f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X21" s="58"/>
    </row>
    <row r="22" spans="1:22" s="10" customFormat="1" ht="45" customHeight="1">
      <c r="A22" s="28" t="s">
        <v>117</v>
      </c>
      <c r="B22" s="34" t="s">
        <v>75</v>
      </c>
      <c r="C22" s="32" t="s">
        <v>64</v>
      </c>
      <c r="D22" s="39" t="s">
        <v>76</v>
      </c>
      <c r="E22" s="37" t="s">
        <v>60</v>
      </c>
      <c r="F22" s="70">
        <v>17.6</v>
      </c>
      <c r="G22" s="86"/>
      <c r="H22" s="51">
        <f>ROUND(+F22*G22,2)</f>
        <v>0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10" customFormat="1" ht="45" customHeight="1">
      <c r="A23" s="28" t="s">
        <v>133</v>
      </c>
      <c r="B23" s="68" t="s">
        <v>98</v>
      </c>
      <c r="C23" s="66" t="s">
        <v>96</v>
      </c>
      <c r="D23" s="69" t="s">
        <v>97</v>
      </c>
      <c r="E23" s="67" t="s">
        <v>1</v>
      </c>
      <c r="F23" s="70">
        <v>17.6</v>
      </c>
      <c r="G23" s="70"/>
      <c r="H23" s="51">
        <f>ROUND(+F23*G23,2)</f>
        <v>0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10" customFormat="1" ht="45" customHeight="1">
      <c r="A24" s="28" t="s">
        <v>150</v>
      </c>
      <c r="B24" s="68" t="s">
        <v>98</v>
      </c>
      <c r="C24" s="66" t="s">
        <v>151</v>
      </c>
      <c r="D24" s="69" t="s">
        <v>152</v>
      </c>
      <c r="E24" s="37" t="s">
        <v>60</v>
      </c>
      <c r="F24" s="70">
        <v>6</v>
      </c>
      <c r="G24" s="70"/>
      <c r="H24" s="51">
        <f>ROUND(+F24*G24,2)</f>
        <v>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>
      <c r="A25" s="40"/>
      <c r="B25" s="41"/>
      <c r="C25" s="42"/>
      <c r="D25" s="60" t="s">
        <v>28</v>
      </c>
      <c r="E25" s="60"/>
      <c r="F25" s="60"/>
      <c r="G25" s="61"/>
      <c r="H25" s="52">
        <f>SUM(H10:H24)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4.5" customHeight="1">
      <c r="A26" s="40"/>
      <c r="B26" s="41"/>
      <c r="C26" s="42"/>
      <c r="D26" s="60"/>
      <c r="E26" s="110"/>
      <c r="F26" s="60"/>
      <c r="G26" s="61"/>
      <c r="H26" s="5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22" customFormat="1" ht="34.5" customHeight="1">
      <c r="A27" s="28">
        <v>2</v>
      </c>
      <c r="B27" s="29"/>
      <c r="C27" s="43" t="s">
        <v>11</v>
      </c>
      <c r="D27" s="44" t="s">
        <v>87</v>
      </c>
      <c r="E27" s="37"/>
      <c r="F27" s="33"/>
      <c r="G27" s="32"/>
      <c r="H27" s="5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22" customFormat="1" ht="45" customHeight="1">
      <c r="A28" s="28" t="s">
        <v>30</v>
      </c>
      <c r="B28" s="34" t="s">
        <v>77</v>
      </c>
      <c r="C28" s="43" t="s">
        <v>102</v>
      </c>
      <c r="D28" s="38" t="s">
        <v>120</v>
      </c>
      <c r="E28" s="37" t="s">
        <v>61</v>
      </c>
      <c r="F28" s="70">
        <f>380.31-8</f>
        <v>372.31</v>
      </c>
      <c r="G28" s="59"/>
      <c r="H28" s="51">
        <f>ROUND(+F28*G28,2)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45" customHeight="1">
      <c r="A29" s="45" t="s">
        <v>31</v>
      </c>
      <c r="B29" s="34" t="s">
        <v>77</v>
      </c>
      <c r="C29" s="32" t="s">
        <v>58</v>
      </c>
      <c r="D29" s="38" t="s">
        <v>38</v>
      </c>
      <c r="E29" s="37" t="s">
        <v>61</v>
      </c>
      <c r="F29" s="70">
        <v>8</v>
      </c>
      <c r="G29" s="79"/>
      <c r="H29" s="51">
        <f aca="true" t="shared" si="1" ref="H29:H34">ROUND(+F29*G29,2)</f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45" customHeight="1">
      <c r="A30" s="45" t="s">
        <v>65</v>
      </c>
      <c r="B30" s="34" t="s">
        <v>77</v>
      </c>
      <c r="C30" s="32" t="s">
        <v>40</v>
      </c>
      <c r="D30" s="38" t="s">
        <v>109</v>
      </c>
      <c r="E30" s="37" t="s">
        <v>61</v>
      </c>
      <c r="F30" s="70">
        <v>244.97</v>
      </c>
      <c r="G30" s="79"/>
      <c r="H30" s="51">
        <f t="shared" si="1"/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45" customHeight="1">
      <c r="A31" s="45" t="s">
        <v>66</v>
      </c>
      <c r="B31" s="34" t="s">
        <v>77</v>
      </c>
      <c r="C31" s="32" t="s">
        <v>67</v>
      </c>
      <c r="D31" s="38" t="s">
        <v>68</v>
      </c>
      <c r="E31" s="37" t="s">
        <v>61</v>
      </c>
      <c r="F31" s="70">
        <v>397.6</v>
      </c>
      <c r="G31" s="79"/>
      <c r="H31" s="51">
        <f t="shared" si="1"/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45" customHeight="1">
      <c r="A32" s="45" t="s">
        <v>78</v>
      </c>
      <c r="B32" s="34" t="s">
        <v>77</v>
      </c>
      <c r="C32" s="32" t="s">
        <v>108</v>
      </c>
      <c r="D32" s="39" t="s">
        <v>121</v>
      </c>
      <c r="E32" s="37" t="s">
        <v>1</v>
      </c>
      <c r="F32" s="70">
        <v>32</v>
      </c>
      <c r="G32" s="79"/>
      <c r="H32" s="51">
        <f>ROUND(+F32*G32,2)</f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2" customFormat="1" ht="45" customHeight="1">
      <c r="A33" s="45" t="s">
        <v>79</v>
      </c>
      <c r="B33" s="34" t="s">
        <v>77</v>
      </c>
      <c r="C33" s="32" t="s">
        <v>80</v>
      </c>
      <c r="D33" s="38" t="s">
        <v>82</v>
      </c>
      <c r="E33" s="37" t="s">
        <v>84</v>
      </c>
      <c r="F33" s="70">
        <v>8</v>
      </c>
      <c r="G33" s="79"/>
      <c r="H33" s="51">
        <f t="shared" si="1"/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0" customFormat="1" ht="45" customHeight="1">
      <c r="A34" s="45" t="s">
        <v>134</v>
      </c>
      <c r="B34" s="34" t="s">
        <v>77</v>
      </c>
      <c r="C34" s="32" t="s">
        <v>81</v>
      </c>
      <c r="D34" s="38" t="s">
        <v>83</v>
      </c>
      <c r="E34" s="37" t="s">
        <v>84</v>
      </c>
      <c r="F34" s="70">
        <v>8</v>
      </c>
      <c r="G34" s="79"/>
      <c r="H34" s="51">
        <f t="shared" si="1"/>
        <v>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>
      <c r="A35" s="108"/>
      <c r="B35" s="108"/>
      <c r="C35" s="109"/>
      <c r="D35" s="130" t="s">
        <v>32</v>
      </c>
      <c r="E35" s="130"/>
      <c r="F35" s="130"/>
      <c r="G35" s="130"/>
      <c r="H35" s="107">
        <f>SUM(H28:H34)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34.5" customHeight="1">
      <c r="A36" s="72"/>
      <c r="B36" s="72"/>
      <c r="C36" s="73"/>
      <c r="D36" s="77"/>
      <c r="E36" s="77"/>
      <c r="F36" s="77"/>
      <c r="G36" s="77"/>
      <c r="H36" s="8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2" customFormat="1" ht="34.5" customHeight="1">
      <c r="A37" s="30">
        <v>3</v>
      </c>
      <c r="B37" s="32"/>
      <c r="C37" s="43" t="s">
        <v>11</v>
      </c>
      <c r="D37" s="44" t="s">
        <v>86</v>
      </c>
      <c r="E37" s="32" t="s">
        <v>29</v>
      </c>
      <c r="F37" s="32" t="s">
        <v>29</v>
      </c>
      <c r="G37" s="32" t="s">
        <v>29</v>
      </c>
      <c r="H37" s="85" t="s">
        <v>29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22" customFormat="1" ht="45" customHeight="1">
      <c r="A38" s="80" t="s">
        <v>33</v>
      </c>
      <c r="B38" s="74" t="s">
        <v>101</v>
      </c>
      <c r="C38" s="75" t="s">
        <v>42</v>
      </c>
      <c r="D38" s="83" t="s">
        <v>69</v>
      </c>
      <c r="E38" s="76" t="s">
        <v>61</v>
      </c>
      <c r="F38" s="84">
        <v>25.2</v>
      </c>
      <c r="G38" s="75"/>
      <c r="H38" s="81">
        <f aca="true" t="shared" si="2" ref="H38:H48">ROUND(+F38*G38,2)</f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22" customFormat="1" ht="45" customHeight="1">
      <c r="A39" s="45" t="s">
        <v>34</v>
      </c>
      <c r="B39" s="34" t="s">
        <v>101</v>
      </c>
      <c r="C39" s="32" t="s">
        <v>39</v>
      </c>
      <c r="D39" s="38" t="s">
        <v>43</v>
      </c>
      <c r="E39" s="37" t="s">
        <v>61</v>
      </c>
      <c r="F39" s="70">
        <v>64.89</v>
      </c>
      <c r="G39" s="32"/>
      <c r="H39" s="51">
        <f t="shared" si="2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22" customFormat="1" ht="45" customHeight="1">
      <c r="A40" s="45" t="s">
        <v>135</v>
      </c>
      <c r="B40" s="34" t="s">
        <v>101</v>
      </c>
      <c r="C40" s="66" t="s">
        <v>100</v>
      </c>
      <c r="D40" s="69" t="s">
        <v>123</v>
      </c>
      <c r="E40" s="37" t="s">
        <v>1</v>
      </c>
      <c r="F40" s="70">
        <v>96</v>
      </c>
      <c r="G40" s="32"/>
      <c r="H40" s="51">
        <f>ROUND(+F40*G40,2)</f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22" customFormat="1" ht="45" customHeight="1">
      <c r="A41" s="71" t="s">
        <v>106</v>
      </c>
      <c r="B41" s="34" t="s">
        <v>101</v>
      </c>
      <c r="C41" s="32" t="s">
        <v>100</v>
      </c>
      <c r="D41" s="38" t="s">
        <v>124</v>
      </c>
      <c r="E41" s="37" t="s">
        <v>1</v>
      </c>
      <c r="F41" s="70">
        <v>11.6</v>
      </c>
      <c r="G41" s="32"/>
      <c r="H41" s="51">
        <f>ROUND(+F41*G41,2)</f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s="22" customFormat="1" ht="45" customHeight="1">
      <c r="A42" s="71" t="s">
        <v>136</v>
      </c>
      <c r="B42" s="34" t="s">
        <v>101</v>
      </c>
      <c r="C42" s="32" t="s">
        <v>44</v>
      </c>
      <c r="D42" s="38" t="s">
        <v>129</v>
      </c>
      <c r="E42" s="37" t="s">
        <v>1</v>
      </c>
      <c r="F42" s="70">
        <v>36.8</v>
      </c>
      <c r="G42" s="32"/>
      <c r="H42" s="51">
        <f>ROUND(+F42*G42,2)</f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96"/>
    </row>
    <row r="43" spans="1:22" s="22" customFormat="1" ht="45" customHeight="1">
      <c r="A43" s="71" t="s">
        <v>35</v>
      </c>
      <c r="B43" s="34" t="s">
        <v>101</v>
      </c>
      <c r="C43" s="32" t="s">
        <v>105</v>
      </c>
      <c r="D43" s="39" t="s">
        <v>125</v>
      </c>
      <c r="E43" s="37" t="s">
        <v>9</v>
      </c>
      <c r="F43" s="70">
        <v>8</v>
      </c>
      <c r="G43" s="32"/>
      <c r="H43" s="51">
        <f t="shared" si="2"/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s="22" customFormat="1" ht="45" customHeight="1">
      <c r="A44" s="45" t="s">
        <v>36</v>
      </c>
      <c r="B44" s="34" t="s">
        <v>101</v>
      </c>
      <c r="C44" s="66" t="s">
        <v>94</v>
      </c>
      <c r="D44" s="69" t="s">
        <v>95</v>
      </c>
      <c r="E44" s="67" t="s">
        <v>9</v>
      </c>
      <c r="F44" s="70">
        <v>1</v>
      </c>
      <c r="G44" s="78"/>
      <c r="H44" s="51">
        <f t="shared" si="2"/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s="22" customFormat="1" ht="45" customHeight="1">
      <c r="A45" s="91" t="s">
        <v>37</v>
      </c>
      <c r="B45" s="34" t="s">
        <v>101</v>
      </c>
      <c r="C45" s="66" t="s">
        <v>126</v>
      </c>
      <c r="D45" s="92" t="s">
        <v>127</v>
      </c>
      <c r="E45" s="93" t="s">
        <v>9</v>
      </c>
      <c r="F45" s="94">
        <v>1</v>
      </c>
      <c r="G45" s="95"/>
      <c r="H45" s="51">
        <f t="shared" si="2"/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s="22" customFormat="1" ht="45" customHeight="1">
      <c r="A46" s="45" t="s">
        <v>48</v>
      </c>
      <c r="B46" s="34" t="s">
        <v>101</v>
      </c>
      <c r="C46" s="32" t="s">
        <v>70</v>
      </c>
      <c r="D46" s="38" t="s">
        <v>128</v>
      </c>
      <c r="E46" s="37" t="s">
        <v>59</v>
      </c>
      <c r="F46" s="70">
        <v>7</v>
      </c>
      <c r="G46" s="32"/>
      <c r="H46" s="51">
        <f t="shared" si="2"/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s="22" customFormat="1" ht="45" customHeight="1">
      <c r="A47" s="45" t="s">
        <v>107</v>
      </c>
      <c r="B47" s="34" t="s">
        <v>77</v>
      </c>
      <c r="C47" s="32" t="s">
        <v>108</v>
      </c>
      <c r="D47" s="39" t="s">
        <v>122</v>
      </c>
      <c r="E47" s="37" t="s">
        <v>1</v>
      </c>
      <c r="F47" s="70">
        <v>60.6</v>
      </c>
      <c r="G47" s="79"/>
      <c r="H47" s="51">
        <f>ROUND(+F47*G47,2)</f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s="22" customFormat="1" ht="45" customHeight="1">
      <c r="A48" s="45" t="s">
        <v>147</v>
      </c>
      <c r="B48" s="34" t="s">
        <v>101</v>
      </c>
      <c r="C48" s="32" t="s">
        <v>70</v>
      </c>
      <c r="D48" s="38" t="s">
        <v>130</v>
      </c>
      <c r="E48" s="37" t="s">
        <v>1</v>
      </c>
      <c r="F48" s="70">
        <f>SUM(F40:F41)</f>
        <v>107.6</v>
      </c>
      <c r="G48" s="32"/>
      <c r="H48" s="51">
        <f t="shared" si="2"/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s="22" customFormat="1" ht="34.5" customHeight="1">
      <c r="A49" s="30"/>
      <c r="B49" s="32"/>
      <c r="C49" s="109"/>
      <c r="D49" s="130" t="s">
        <v>41</v>
      </c>
      <c r="E49" s="130"/>
      <c r="F49" s="130"/>
      <c r="G49" s="130"/>
      <c r="H49" s="107">
        <f>SUM(H38:H48)</f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s="22" customFormat="1" ht="34.5" customHeight="1">
      <c r="A50" s="47"/>
      <c r="B50" s="47"/>
      <c r="C50" s="48"/>
      <c r="D50" s="49"/>
      <c r="E50" s="47"/>
      <c r="F50" s="47"/>
      <c r="G50" s="47"/>
      <c r="H50" s="5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s="22" customFormat="1" ht="34.5" customHeight="1">
      <c r="A51" s="131" t="s">
        <v>45</v>
      </c>
      <c r="B51" s="132"/>
      <c r="C51" s="132"/>
      <c r="D51" s="132"/>
      <c r="E51" s="132"/>
      <c r="F51" s="132"/>
      <c r="G51" s="132"/>
      <c r="H51" s="133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s="10" customFormat="1" ht="34.5" customHeight="1">
      <c r="A52" s="97"/>
      <c r="B52" s="98"/>
      <c r="C52" s="98" t="s">
        <v>137</v>
      </c>
      <c r="D52" s="98" t="s">
        <v>138</v>
      </c>
      <c r="E52" s="98"/>
      <c r="F52" s="98"/>
      <c r="G52" s="99" t="s">
        <v>139</v>
      </c>
      <c r="H52" s="100" t="s">
        <v>140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8" ht="34.5" customHeight="1">
      <c r="A53" s="30" t="s">
        <v>141</v>
      </c>
      <c r="B53" s="29"/>
      <c r="C53" s="46" t="s">
        <v>142</v>
      </c>
      <c r="D53" s="101" t="s">
        <v>28</v>
      </c>
      <c r="E53" s="102"/>
      <c r="F53" s="102"/>
      <c r="G53" s="103" t="e">
        <f>+H53/H56*100</f>
        <v>#DIV/0!</v>
      </c>
      <c r="H53" s="85">
        <f>H25</f>
        <v>0</v>
      </c>
    </row>
    <row r="54" spans="1:22" s="12" customFormat="1" ht="34.5" customHeight="1">
      <c r="A54" s="30" t="s">
        <v>89</v>
      </c>
      <c r="B54" s="29"/>
      <c r="C54" s="46" t="s">
        <v>143</v>
      </c>
      <c r="D54" s="101" t="s">
        <v>32</v>
      </c>
      <c r="E54" s="102"/>
      <c r="F54" s="102"/>
      <c r="G54" s="103" t="e">
        <f>+H54/H56*100</f>
        <v>#DIV/0!</v>
      </c>
      <c r="H54" s="85">
        <f>SUM(H35)</f>
        <v>0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11"/>
      <c r="V54" s="11"/>
    </row>
    <row r="55" spans="1:22" s="12" customFormat="1" ht="34.5" customHeight="1">
      <c r="A55" s="30" t="s">
        <v>8</v>
      </c>
      <c r="B55" s="29"/>
      <c r="C55" s="46" t="s">
        <v>144</v>
      </c>
      <c r="D55" s="101" t="s">
        <v>146</v>
      </c>
      <c r="E55" s="102"/>
      <c r="F55" s="102"/>
      <c r="G55" s="103" t="e">
        <f>+H55/H56*100</f>
        <v>#DIV/0!</v>
      </c>
      <c r="H55" s="85">
        <f>SUM(H49)</f>
        <v>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65"/>
      <c r="V55" s="11"/>
    </row>
    <row r="56" spans="1:22" ht="34.5" customHeight="1">
      <c r="A56" s="104"/>
      <c r="B56" s="104"/>
      <c r="C56" s="105"/>
      <c r="D56" s="127" t="s">
        <v>145</v>
      </c>
      <c r="E56" s="128"/>
      <c r="F56" s="128"/>
      <c r="G56" s="129"/>
      <c r="H56" s="106">
        <f>SUM(H53:H55)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62"/>
      <c r="V56" s="1"/>
    </row>
    <row r="57" spans="1:15" ht="34.5" customHeight="1">
      <c r="A57" s="104"/>
      <c r="B57" s="104"/>
      <c r="C57" s="105"/>
      <c r="D57" s="127" t="s">
        <v>46</v>
      </c>
      <c r="E57" s="128"/>
      <c r="F57" s="128"/>
      <c r="G57" s="129"/>
      <c r="H57" s="106">
        <f>H56*0.23</f>
        <v>0</v>
      </c>
      <c r="J57" s="1"/>
      <c r="K57" s="1"/>
      <c r="L57" s="1"/>
      <c r="M57" s="1"/>
      <c r="N57" s="1"/>
      <c r="O57" s="1"/>
    </row>
    <row r="58" spans="1:15" ht="18">
      <c r="A58" s="104"/>
      <c r="B58" s="104"/>
      <c r="C58" s="105"/>
      <c r="D58" s="127" t="s">
        <v>47</v>
      </c>
      <c r="E58" s="128"/>
      <c r="F58" s="128"/>
      <c r="G58" s="129"/>
      <c r="H58" s="106">
        <f>H57+H56</f>
        <v>0</v>
      </c>
      <c r="J58" s="1"/>
      <c r="K58" s="1"/>
      <c r="L58" s="1"/>
      <c r="M58" s="1"/>
      <c r="N58" s="1"/>
      <c r="O58" s="1"/>
    </row>
    <row r="59" spans="1:15" ht="12">
      <c r="A59" s="1"/>
      <c r="B59" s="1"/>
      <c r="C59" s="1"/>
      <c r="D59" s="1"/>
      <c r="E59" s="1"/>
      <c r="F59" s="1"/>
      <c r="G59" s="1"/>
      <c r="H59" s="54"/>
      <c r="J59" s="1"/>
      <c r="K59" s="1"/>
      <c r="L59" s="1"/>
      <c r="M59" s="1"/>
      <c r="N59" s="1"/>
      <c r="O59" s="1"/>
    </row>
    <row r="60" spans="1:15" ht="12">
      <c r="A60" s="1"/>
      <c r="B60" s="1"/>
      <c r="C60" s="1"/>
      <c r="D60" s="1"/>
      <c r="E60" s="1"/>
      <c r="F60" s="1"/>
      <c r="G60" s="1"/>
      <c r="H60" s="54"/>
      <c r="J60" s="1"/>
      <c r="K60" s="1"/>
      <c r="L60" s="1"/>
      <c r="M60" s="1"/>
      <c r="N60" s="1"/>
      <c r="O60" s="1"/>
    </row>
    <row r="61" spans="1:15" ht="12">
      <c r="A61" s="1"/>
      <c r="B61" s="1"/>
      <c r="C61" s="1"/>
      <c r="D61" s="1"/>
      <c r="E61" s="1"/>
      <c r="F61" s="1"/>
      <c r="G61" s="1"/>
      <c r="H61" s="54"/>
      <c r="J61" s="1"/>
      <c r="K61" s="1"/>
      <c r="L61" s="1"/>
      <c r="M61" s="1"/>
      <c r="N61" s="1"/>
      <c r="O61" s="1"/>
    </row>
    <row r="62" spans="1:15" ht="12">
      <c r="A62" s="1"/>
      <c r="B62" s="1"/>
      <c r="C62" s="1"/>
      <c r="D62" s="1"/>
      <c r="E62" s="1"/>
      <c r="F62" s="1"/>
      <c r="G62" s="1"/>
      <c r="H62" s="54"/>
      <c r="J62" s="1"/>
      <c r="K62" s="1"/>
      <c r="L62" s="1"/>
      <c r="M62" s="1"/>
      <c r="N62" s="1"/>
      <c r="O62" s="1"/>
    </row>
    <row r="63" spans="1:15" s="10" customFormat="1" ht="12">
      <c r="A63" s="1"/>
      <c r="B63" s="1"/>
      <c r="C63" s="1"/>
      <c r="D63" s="1"/>
      <c r="E63" s="1"/>
      <c r="F63" s="1"/>
      <c r="G63" s="1"/>
      <c r="H63" s="54"/>
      <c r="I63" s="9"/>
      <c r="J63" s="9"/>
      <c r="K63" s="9"/>
      <c r="L63" s="9"/>
      <c r="M63" s="9"/>
      <c r="N63" s="9"/>
      <c r="O63" s="9"/>
    </row>
    <row r="64" spans="1:9" ht="12">
      <c r="A64" s="9"/>
      <c r="B64" s="9"/>
      <c r="C64" s="9"/>
      <c r="D64" s="9"/>
      <c r="E64" s="9"/>
      <c r="F64" s="9"/>
      <c r="G64" s="9"/>
      <c r="H64" s="55"/>
      <c r="I64" s="2"/>
    </row>
    <row r="65" spans="1:9" ht="12">
      <c r="A65" s="1"/>
      <c r="B65" s="1"/>
      <c r="C65" s="2"/>
      <c r="E65" s="2"/>
      <c r="F65" s="2"/>
      <c r="G65" s="2"/>
      <c r="H65" s="56"/>
      <c r="I65" s="2"/>
    </row>
    <row r="66" spans="1:9" ht="12">
      <c r="A66" s="1"/>
      <c r="B66" s="1"/>
      <c r="C66" s="2"/>
      <c r="E66" s="2"/>
      <c r="F66" s="2"/>
      <c r="G66" s="2"/>
      <c r="H66" s="56"/>
      <c r="I66" s="2"/>
    </row>
    <row r="67" spans="1:8" ht="12">
      <c r="A67" s="1"/>
      <c r="B67" s="1"/>
      <c r="C67" s="2"/>
      <c r="E67" s="2"/>
      <c r="F67" s="2"/>
      <c r="G67" s="2"/>
      <c r="H67" s="56"/>
    </row>
  </sheetData>
  <sheetProtection/>
  <autoFilter ref="A1:F44"/>
  <mergeCells count="15">
    <mergeCell ref="D57:G57"/>
    <mergeCell ref="D58:G58"/>
    <mergeCell ref="D56:G56"/>
    <mergeCell ref="D35:G35"/>
    <mergeCell ref="D49:G49"/>
    <mergeCell ref="A51:H51"/>
    <mergeCell ref="A2:H2"/>
    <mergeCell ref="A4:H4"/>
    <mergeCell ref="F5:F7"/>
    <mergeCell ref="G5:G7"/>
    <mergeCell ref="H5:H7"/>
    <mergeCell ref="A5:A7"/>
    <mergeCell ref="C5:C7"/>
    <mergeCell ref="D5:D7"/>
    <mergeCell ref="E5:E7"/>
  </mergeCells>
  <printOptions horizontalCentered="1"/>
  <pageMargins left="0.7874015748031497" right="0.3937007874015748" top="1.062992125984252" bottom="1.1023622047244095" header="0.31496062992125984" footer="0.2755905511811024"/>
  <pageSetup firstPageNumber="1" useFirstPageNumber="1" fitToHeight="40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ŻARKOW</dc:creator>
  <cp:keywords/>
  <dc:description/>
  <cp:lastModifiedBy>piotrek</cp:lastModifiedBy>
  <cp:lastPrinted>2017-07-21T07:49:48Z</cp:lastPrinted>
  <dcterms:created xsi:type="dcterms:W3CDTF">2004-04-09T10:36:01Z</dcterms:created>
  <dcterms:modified xsi:type="dcterms:W3CDTF">2017-08-20T10:32:55Z</dcterms:modified>
  <cp:category/>
  <cp:version/>
  <cp:contentType/>
  <cp:contentStatus/>
</cp:coreProperties>
</file>